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 activeTab="4"/>
  </bookViews>
  <sheets>
    <sheet name="1-AYIKLAMA-TASNİF" sheetId="2" r:id="rId1"/>
    <sheet name="2-BELGE VE TUTANAK TARAMA" sheetId="3" r:id="rId2"/>
    <sheet name="3-RESMİ SENET TARAMA-ONAY" sheetId="4" r:id="rId3"/>
    <sheet name="4-MİMARİ PROJE TARAMA-ONAY" sheetId="5" r:id="rId4"/>
    <sheet name="5-ENTEGRASYON" sheetId="1" r:id="rId5"/>
  </sheets>
  <definedNames>
    <definedName name="_xlnm.Print_Area" localSheetId="0">'1-AYIKLAMA-TASNİF'!$A$1:$L$62</definedName>
    <definedName name="_xlnm.Print_Area" localSheetId="1">'2-BELGE VE TUTANAK TARAMA'!$A$1:$S$62</definedName>
    <definedName name="_xlnm.Print_Area" localSheetId="2">'3-RESMİ SENET TARAMA-ONAY'!$A$1:$M$63</definedName>
    <definedName name="_xlnm.Print_Area" localSheetId="3">'4-MİMARİ PROJE TARAMA-ONAY'!$A$1:$P$64</definedName>
    <definedName name="_xlnm.Print_Area" localSheetId="4">'5-ENTEGRASYON'!$A$1:$K$64</definedName>
  </definedNames>
  <calcPr calcId="124519"/>
</workbook>
</file>

<file path=xl/calcChain.xml><?xml version="1.0" encoding="utf-8"?>
<calcChain xmlns="http://schemas.openxmlformats.org/spreadsheetml/2006/main">
  <c r="G6" i="5"/>
  <c r="H6"/>
  <c r="I6"/>
  <c r="M6"/>
  <c r="G7"/>
  <c r="H7" s="1"/>
  <c r="I7"/>
  <c r="J7"/>
  <c r="M7"/>
  <c r="G8"/>
  <c r="I8"/>
  <c r="J8"/>
  <c r="M8"/>
  <c r="G9"/>
  <c r="H9"/>
  <c r="I9"/>
  <c r="J9" s="1"/>
  <c r="M9"/>
  <c r="G10"/>
  <c r="H10" s="1"/>
  <c r="I10"/>
  <c r="J10" s="1"/>
  <c r="M10"/>
  <c r="G11"/>
  <c r="H11" s="1"/>
  <c r="I11"/>
  <c r="J11" s="1"/>
  <c r="M11"/>
  <c r="G12"/>
  <c r="H12" s="1"/>
  <c r="I12"/>
  <c r="J12"/>
  <c r="M12"/>
  <c r="G13"/>
  <c r="H13" s="1"/>
  <c r="I13"/>
  <c r="J13" s="1"/>
  <c r="M13"/>
  <c r="G14"/>
  <c r="H14" s="1"/>
  <c r="I14"/>
  <c r="J14" s="1"/>
  <c r="M14"/>
  <c r="G15"/>
  <c r="H15" s="1"/>
  <c r="I15"/>
  <c r="J15" s="1"/>
  <c r="M15"/>
  <c r="G16"/>
  <c r="H16" s="1"/>
  <c r="I16"/>
  <c r="J16" s="1"/>
  <c r="M16"/>
  <c r="G17"/>
  <c r="H17"/>
  <c r="I17"/>
  <c r="J17" s="1"/>
  <c r="M17"/>
  <c r="G18"/>
  <c r="H18" s="1"/>
  <c r="I18"/>
  <c r="J18" s="1"/>
  <c r="M18"/>
  <c r="G19"/>
  <c r="H19" s="1"/>
  <c r="I19"/>
  <c r="J19"/>
  <c r="M19"/>
  <c r="G20"/>
  <c r="H20" s="1"/>
  <c r="I20"/>
  <c r="J20" s="1"/>
  <c r="M20"/>
  <c r="G21"/>
  <c r="H21" s="1"/>
  <c r="I21"/>
  <c r="J21" s="1"/>
  <c r="M21"/>
  <c r="G22"/>
  <c r="H22"/>
  <c r="I22"/>
  <c r="J22" s="1"/>
  <c r="M22"/>
  <c r="G23"/>
  <c r="H23" s="1"/>
  <c r="I23"/>
  <c r="J23" s="1"/>
  <c r="M23"/>
  <c r="G24"/>
  <c r="H24" s="1"/>
  <c r="I24"/>
  <c r="J24" s="1"/>
  <c r="M24"/>
  <c r="G25"/>
  <c r="H25"/>
  <c r="I25"/>
  <c r="J25" s="1"/>
  <c r="M25"/>
  <c r="G26"/>
  <c r="H26"/>
  <c r="I26"/>
  <c r="J26" s="1"/>
  <c r="M26"/>
  <c r="G27"/>
  <c r="H27" s="1"/>
  <c r="I27"/>
  <c r="J27" s="1"/>
  <c r="M27"/>
  <c r="G28"/>
  <c r="H28" s="1"/>
  <c r="I28"/>
  <c r="J28"/>
  <c r="M28"/>
  <c r="G29"/>
  <c r="H29"/>
  <c r="I29"/>
  <c r="J29" s="1"/>
  <c r="M29"/>
  <c r="G30"/>
  <c r="H30" s="1"/>
  <c r="I30"/>
  <c r="J30" s="1"/>
  <c r="M30"/>
  <c r="G31"/>
  <c r="H31" s="1"/>
  <c r="I31"/>
  <c r="J31"/>
  <c r="M31"/>
  <c r="G32"/>
  <c r="H32" s="1"/>
  <c r="I32"/>
  <c r="J32" s="1"/>
  <c r="M32"/>
  <c r="G33"/>
  <c r="H33" s="1"/>
  <c r="I33"/>
  <c r="J33" s="1"/>
  <c r="M33"/>
  <c r="G34"/>
  <c r="H34" s="1"/>
  <c r="I34"/>
  <c r="J34" s="1"/>
  <c r="M34"/>
  <c r="G35"/>
  <c r="H35" s="1"/>
  <c r="I35"/>
  <c r="J35" s="1"/>
  <c r="M35"/>
  <c r="G36"/>
  <c r="H36" s="1"/>
  <c r="J36"/>
  <c r="M36"/>
  <c r="G37"/>
  <c r="H37" s="1"/>
  <c r="I37"/>
  <c r="J37" s="1"/>
  <c r="M37"/>
  <c r="G38"/>
  <c r="H38" s="1"/>
  <c r="I38"/>
  <c r="J38" s="1"/>
  <c r="M38"/>
  <c r="G39"/>
  <c r="H39" s="1"/>
  <c r="I39"/>
  <c r="J39" s="1"/>
  <c r="M39"/>
  <c r="G40"/>
  <c r="H40" s="1"/>
  <c r="I40"/>
  <c r="J40" s="1"/>
  <c r="M40"/>
  <c r="G41"/>
  <c r="H41" s="1"/>
  <c r="I41"/>
  <c r="J41" s="1"/>
  <c r="M41"/>
  <c r="G42"/>
  <c r="H42"/>
  <c r="I42"/>
  <c r="J42" s="1"/>
  <c r="M42"/>
  <c r="G43"/>
  <c r="H43"/>
  <c r="I43"/>
  <c r="J43" s="1"/>
  <c r="M43"/>
  <c r="G44"/>
  <c r="H44" s="1"/>
  <c r="I44"/>
  <c r="J44" s="1"/>
  <c r="M44"/>
  <c r="G45"/>
  <c r="H45" s="1"/>
  <c r="I45"/>
  <c r="J45"/>
  <c r="M45"/>
  <c r="G46"/>
  <c r="H46"/>
  <c r="I46"/>
  <c r="J46" s="1"/>
  <c r="M46"/>
  <c r="G47"/>
  <c r="H47" s="1"/>
  <c r="I47"/>
  <c r="J47" s="1"/>
  <c r="M47"/>
  <c r="G48"/>
  <c r="H48" s="1"/>
  <c r="I48"/>
  <c r="J48"/>
  <c r="M48"/>
  <c r="G49"/>
  <c r="H49" s="1"/>
  <c r="I49"/>
  <c r="J49" s="1"/>
  <c r="M49"/>
  <c r="G50"/>
  <c r="H50" s="1"/>
  <c r="I50"/>
  <c r="J50" s="1"/>
  <c r="M50"/>
  <c r="G51"/>
  <c r="H51"/>
  <c r="I51"/>
  <c r="J51" s="1"/>
  <c r="M51"/>
  <c r="G52"/>
  <c r="H52" s="1"/>
  <c r="I52"/>
  <c r="J52" s="1"/>
  <c r="M52"/>
  <c r="G53"/>
  <c r="H53" s="1"/>
  <c r="I53"/>
  <c r="J53" s="1"/>
  <c r="M53"/>
  <c r="G54"/>
  <c r="H54" s="1"/>
  <c r="I54"/>
  <c r="J54" s="1"/>
  <c r="M54"/>
  <c r="G55"/>
  <c r="H55" s="1"/>
  <c r="I55"/>
  <c r="J55" s="1"/>
  <c r="M55"/>
  <c r="G56"/>
  <c r="H56" s="1"/>
  <c r="I56"/>
  <c r="J56" s="1"/>
  <c r="M56"/>
  <c r="G57"/>
  <c r="H57" s="1"/>
  <c r="I57"/>
  <c r="J57" s="1"/>
  <c r="M57"/>
  <c r="G58"/>
  <c r="H58"/>
  <c r="I58"/>
  <c r="J58" s="1"/>
  <c r="M58"/>
  <c r="G59"/>
  <c r="H59"/>
  <c r="I59"/>
  <c r="J59" s="1"/>
  <c r="M59"/>
  <c r="G60"/>
  <c r="H60" s="1"/>
  <c r="I60"/>
  <c r="J60" s="1"/>
  <c r="M60"/>
  <c r="D61"/>
  <c r="E61"/>
  <c r="F61"/>
  <c r="K61"/>
  <c r="M61" s="1"/>
  <c r="L61"/>
  <c r="O61"/>
  <c r="I61" l="1"/>
  <c r="J61" s="1"/>
  <c r="G61"/>
  <c r="H61" s="1"/>
  <c r="H8"/>
  <c r="J6"/>
  <c r="G4" i="4" l="1"/>
  <c r="H4" s="1"/>
  <c r="J4"/>
  <c r="G5"/>
  <c r="H5" s="1"/>
  <c r="J5"/>
  <c r="G6"/>
  <c r="H6"/>
  <c r="J6"/>
  <c r="G7"/>
  <c r="H7" s="1"/>
  <c r="J7"/>
  <c r="G8"/>
  <c r="H8" s="1"/>
  <c r="J8"/>
  <c r="G9"/>
  <c r="H9" s="1"/>
  <c r="J9"/>
  <c r="G10"/>
  <c r="H10" s="1"/>
  <c r="J10"/>
  <c r="G11"/>
  <c r="H11" s="1"/>
  <c r="J11"/>
  <c r="G12"/>
  <c r="H12"/>
  <c r="J12"/>
  <c r="G13"/>
  <c r="H13" s="1"/>
  <c r="J13"/>
  <c r="G14"/>
  <c r="H14" s="1"/>
  <c r="J14"/>
  <c r="G15"/>
  <c r="H15" s="1"/>
  <c r="J15"/>
  <c r="G16"/>
  <c r="H16" s="1"/>
  <c r="J16"/>
  <c r="G17"/>
  <c r="H17" s="1"/>
  <c r="J17"/>
  <c r="G18"/>
  <c r="H18"/>
  <c r="J18"/>
  <c r="G19"/>
  <c r="H19" s="1"/>
  <c r="J19"/>
  <c r="G20"/>
  <c r="H20" s="1"/>
  <c r="J20"/>
  <c r="G21"/>
  <c r="H21" s="1"/>
  <c r="J21"/>
  <c r="G22"/>
  <c r="H22" s="1"/>
  <c r="J22"/>
  <c r="G23"/>
  <c r="H23" s="1"/>
  <c r="J23"/>
  <c r="G24"/>
  <c r="H24" s="1"/>
  <c r="J24"/>
  <c r="G25"/>
  <c r="H25" s="1"/>
  <c r="J25"/>
  <c r="G26"/>
  <c r="J26"/>
  <c r="G27"/>
  <c r="H27" s="1"/>
  <c r="J27"/>
  <c r="G28"/>
  <c r="H28" s="1"/>
  <c r="J28"/>
  <c r="G29"/>
  <c r="H29" s="1"/>
  <c r="J29"/>
  <c r="G30"/>
  <c r="H30" s="1"/>
  <c r="J30"/>
  <c r="G31"/>
  <c r="H31" s="1"/>
  <c r="J31"/>
  <c r="G32"/>
  <c r="H32" s="1"/>
  <c r="J32"/>
  <c r="G33"/>
  <c r="H33" s="1"/>
  <c r="J33"/>
  <c r="G34"/>
  <c r="H34" s="1"/>
  <c r="J34"/>
  <c r="G35"/>
  <c r="H35" s="1"/>
  <c r="J35"/>
  <c r="G36"/>
  <c r="H36" s="1"/>
  <c r="J36"/>
  <c r="G37"/>
  <c r="H37" s="1"/>
  <c r="J37"/>
  <c r="G38"/>
  <c r="H38" s="1"/>
  <c r="J38"/>
  <c r="G39"/>
  <c r="H39" s="1"/>
  <c r="J39"/>
  <c r="G40"/>
  <c r="H40" s="1"/>
  <c r="J40"/>
  <c r="G41"/>
  <c r="H41" s="1"/>
  <c r="J41"/>
  <c r="G42"/>
  <c r="H42" s="1"/>
  <c r="J42"/>
  <c r="G43"/>
  <c r="H43" s="1"/>
  <c r="J43"/>
  <c r="G44"/>
  <c r="H44" s="1"/>
  <c r="J44"/>
  <c r="G45"/>
  <c r="H45" s="1"/>
  <c r="J45"/>
  <c r="G46"/>
  <c r="H46" s="1"/>
  <c r="J46"/>
  <c r="G47"/>
  <c r="H47" s="1"/>
  <c r="J47"/>
  <c r="G48"/>
  <c r="H48"/>
  <c r="J48"/>
  <c r="G49"/>
  <c r="H49" s="1"/>
  <c r="J49"/>
  <c r="G50"/>
  <c r="H50"/>
  <c r="J50"/>
  <c r="G51"/>
  <c r="H51" s="1"/>
  <c r="J51"/>
  <c r="G52"/>
  <c r="H52" s="1"/>
  <c r="J52"/>
  <c r="G53"/>
  <c r="H53" s="1"/>
  <c r="J53"/>
  <c r="G54"/>
  <c r="H54"/>
  <c r="J54"/>
  <c r="G55"/>
  <c r="H55" s="1"/>
  <c r="J55"/>
  <c r="G56"/>
  <c r="H56" s="1"/>
  <c r="J56"/>
  <c r="G57"/>
  <c r="H57" s="1"/>
  <c r="J57"/>
  <c r="G58"/>
  <c r="H58" s="1"/>
  <c r="J58"/>
  <c r="D59"/>
  <c r="E59"/>
  <c r="F59"/>
  <c r="I59"/>
  <c r="J59" s="1"/>
  <c r="K59"/>
  <c r="L59"/>
  <c r="G59" l="1"/>
  <c r="H59" s="1"/>
  <c r="H26"/>
  <c r="G4" i="3" l="1"/>
  <c r="H4" s="1"/>
  <c r="L4"/>
  <c r="M4" s="1"/>
  <c r="Q4"/>
  <c r="R4" s="1"/>
  <c r="G5"/>
  <c r="L5"/>
  <c r="M5" s="1"/>
  <c r="Q5"/>
  <c r="R5" s="1"/>
  <c r="G6"/>
  <c r="H6" s="1"/>
  <c r="L6"/>
  <c r="M6" s="1"/>
  <c r="Q6"/>
  <c r="R6" s="1"/>
  <c r="G7"/>
  <c r="H7" s="1"/>
  <c r="L7"/>
  <c r="M7" s="1"/>
  <c r="Q7"/>
  <c r="R7" s="1"/>
  <c r="G8"/>
  <c r="H8" s="1"/>
  <c r="L8"/>
  <c r="M8"/>
  <c r="Q8"/>
  <c r="R8" s="1"/>
  <c r="G9"/>
  <c r="H9" s="1"/>
  <c r="L9"/>
  <c r="M9" s="1"/>
  <c r="Q9"/>
  <c r="R9" s="1"/>
  <c r="G10"/>
  <c r="H10" s="1"/>
  <c r="L10"/>
  <c r="M10" s="1"/>
  <c r="Q10"/>
  <c r="R10" s="1"/>
  <c r="G11"/>
  <c r="H11" s="1"/>
  <c r="L11"/>
  <c r="M11" s="1"/>
  <c r="Q11"/>
  <c r="R11"/>
  <c r="G12"/>
  <c r="H12" s="1"/>
  <c r="L12"/>
  <c r="M12" s="1"/>
  <c r="Q12"/>
  <c r="R12" s="1"/>
  <c r="G13"/>
  <c r="H13" s="1"/>
  <c r="L13"/>
  <c r="M13" s="1"/>
  <c r="Q13"/>
  <c r="R13" s="1"/>
  <c r="G14"/>
  <c r="H14" s="1"/>
  <c r="L14"/>
  <c r="M14"/>
  <c r="Q14"/>
  <c r="R14" s="1"/>
  <c r="G15"/>
  <c r="H15" s="1"/>
  <c r="L15"/>
  <c r="M15" s="1"/>
  <c r="Q15"/>
  <c r="R15" s="1"/>
  <c r="G16"/>
  <c r="H16" s="1"/>
  <c r="L16"/>
  <c r="M16" s="1"/>
  <c r="Q16"/>
  <c r="R16" s="1"/>
  <c r="G17"/>
  <c r="H17" s="1"/>
  <c r="L17"/>
  <c r="M17" s="1"/>
  <c r="Q17"/>
  <c r="R17"/>
  <c r="G18"/>
  <c r="H18" s="1"/>
  <c r="L18"/>
  <c r="M18" s="1"/>
  <c r="Q18"/>
  <c r="R18" s="1"/>
  <c r="G19"/>
  <c r="H19" s="1"/>
  <c r="L19"/>
  <c r="M19" s="1"/>
  <c r="Q19"/>
  <c r="R19" s="1"/>
  <c r="G20"/>
  <c r="H20" s="1"/>
  <c r="L20"/>
  <c r="M20" s="1"/>
  <c r="Q20"/>
  <c r="R20" s="1"/>
  <c r="G21"/>
  <c r="H21" s="1"/>
  <c r="L21"/>
  <c r="M21" s="1"/>
  <c r="Q21"/>
  <c r="R21" s="1"/>
  <c r="G22"/>
  <c r="H22" s="1"/>
  <c r="L22"/>
  <c r="M22" s="1"/>
  <c r="Q22"/>
  <c r="R22" s="1"/>
  <c r="G23"/>
  <c r="H23" s="1"/>
  <c r="L23"/>
  <c r="M23" s="1"/>
  <c r="Q23"/>
  <c r="R23" s="1"/>
  <c r="G24"/>
  <c r="H24" s="1"/>
  <c r="L24"/>
  <c r="M24" s="1"/>
  <c r="Q24"/>
  <c r="R24" s="1"/>
  <c r="G25"/>
  <c r="H25" s="1"/>
  <c r="L25"/>
  <c r="M25" s="1"/>
  <c r="Q25"/>
  <c r="R25" s="1"/>
  <c r="G26"/>
  <c r="H26" s="1"/>
  <c r="L26"/>
  <c r="M26" s="1"/>
  <c r="Q26"/>
  <c r="R26" s="1"/>
  <c r="G27"/>
  <c r="H27" s="1"/>
  <c r="L27"/>
  <c r="M27" s="1"/>
  <c r="Q27"/>
  <c r="R27" s="1"/>
  <c r="G28"/>
  <c r="H28" s="1"/>
  <c r="L28"/>
  <c r="M28" s="1"/>
  <c r="Q28"/>
  <c r="R28"/>
  <c r="G29"/>
  <c r="H29" s="1"/>
  <c r="L29"/>
  <c r="M29"/>
  <c r="Q29"/>
  <c r="R29" s="1"/>
  <c r="G30"/>
  <c r="H30" s="1"/>
  <c r="L30"/>
  <c r="M30" s="1"/>
  <c r="Q30"/>
  <c r="R30" s="1"/>
  <c r="G31"/>
  <c r="H31" s="1"/>
  <c r="L31"/>
  <c r="M31" s="1"/>
  <c r="Q31"/>
  <c r="R31" s="1"/>
  <c r="G32"/>
  <c r="H32" s="1"/>
  <c r="L32"/>
  <c r="M32" s="1"/>
  <c r="Q32"/>
  <c r="R32" s="1"/>
  <c r="G33"/>
  <c r="H33" s="1"/>
  <c r="L33"/>
  <c r="M33" s="1"/>
  <c r="Q33"/>
  <c r="R33" s="1"/>
  <c r="G34"/>
  <c r="H34" s="1"/>
  <c r="L34"/>
  <c r="M34" s="1"/>
  <c r="Q34"/>
  <c r="R34" s="1"/>
  <c r="G35"/>
  <c r="H35" s="1"/>
  <c r="L35"/>
  <c r="M35" s="1"/>
  <c r="Q35"/>
  <c r="R35" s="1"/>
  <c r="G36"/>
  <c r="H36" s="1"/>
  <c r="L36"/>
  <c r="M36" s="1"/>
  <c r="Q36"/>
  <c r="R36" s="1"/>
  <c r="G37"/>
  <c r="H37" s="1"/>
  <c r="L37"/>
  <c r="M37" s="1"/>
  <c r="Q37"/>
  <c r="R37" s="1"/>
  <c r="G38"/>
  <c r="H38" s="1"/>
  <c r="L38"/>
  <c r="M38" s="1"/>
  <c r="Q38"/>
  <c r="R38" s="1"/>
  <c r="G39"/>
  <c r="H39" s="1"/>
  <c r="L39"/>
  <c r="M39" s="1"/>
  <c r="Q39"/>
  <c r="R39" s="1"/>
  <c r="G40"/>
  <c r="H40" s="1"/>
  <c r="L40"/>
  <c r="M40" s="1"/>
  <c r="Q40"/>
  <c r="R40" s="1"/>
  <c r="G41"/>
  <c r="H41" s="1"/>
  <c r="L41"/>
  <c r="M41" s="1"/>
  <c r="Q41"/>
  <c r="R41" s="1"/>
  <c r="G42"/>
  <c r="H42" s="1"/>
  <c r="L42"/>
  <c r="M42" s="1"/>
  <c r="Q42"/>
  <c r="R42" s="1"/>
  <c r="G43"/>
  <c r="H43" s="1"/>
  <c r="L43"/>
  <c r="M43" s="1"/>
  <c r="Q43"/>
  <c r="R43" s="1"/>
  <c r="G44"/>
  <c r="H44" s="1"/>
  <c r="L44"/>
  <c r="M44" s="1"/>
  <c r="Q44"/>
  <c r="R44" s="1"/>
  <c r="G45"/>
  <c r="H45" s="1"/>
  <c r="L45"/>
  <c r="M45" s="1"/>
  <c r="Q45"/>
  <c r="R45" s="1"/>
  <c r="G46"/>
  <c r="H46" s="1"/>
  <c r="L46"/>
  <c r="M46" s="1"/>
  <c r="Q46"/>
  <c r="R46" s="1"/>
  <c r="G47"/>
  <c r="L47"/>
  <c r="M47" s="1"/>
  <c r="Q47"/>
  <c r="R47" s="1"/>
  <c r="G48"/>
  <c r="H48" s="1"/>
  <c r="L48"/>
  <c r="M48" s="1"/>
  <c r="Q48"/>
  <c r="R48"/>
  <c r="G49"/>
  <c r="H49" s="1"/>
  <c r="L49"/>
  <c r="M49" s="1"/>
  <c r="Q49"/>
  <c r="R49" s="1"/>
  <c r="G50"/>
  <c r="H50" s="1"/>
  <c r="L50"/>
  <c r="M50" s="1"/>
  <c r="Q50"/>
  <c r="R50" s="1"/>
  <c r="G51"/>
  <c r="H51" s="1"/>
  <c r="L51"/>
  <c r="M51" s="1"/>
  <c r="Q51"/>
  <c r="R51" s="1"/>
  <c r="G52"/>
  <c r="H52"/>
  <c r="L52"/>
  <c r="M52" s="1"/>
  <c r="Q52"/>
  <c r="R52" s="1"/>
  <c r="G53"/>
  <c r="H53" s="1"/>
  <c r="L53"/>
  <c r="M53" s="1"/>
  <c r="Q53"/>
  <c r="R53"/>
  <c r="G54"/>
  <c r="H54" s="1"/>
  <c r="L54"/>
  <c r="M54" s="1"/>
  <c r="Q54"/>
  <c r="R54" s="1"/>
  <c r="G55"/>
  <c r="H55" s="1"/>
  <c r="L55"/>
  <c r="M55"/>
  <c r="Q55"/>
  <c r="R55" s="1"/>
  <c r="G56"/>
  <c r="H56" s="1"/>
  <c r="L56"/>
  <c r="L59" s="1"/>
  <c r="Q56"/>
  <c r="R56" s="1"/>
  <c r="G57"/>
  <c r="H57"/>
  <c r="L57"/>
  <c r="M57" s="1"/>
  <c r="Q57"/>
  <c r="R57" s="1"/>
  <c r="G58"/>
  <c r="H58" s="1"/>
  <c r="L58"/>
  <c r="M58" s="1"/>
  <c r="Q58"/>
  <c r="R58" s="1"/>
  <c r="D59"/>
  <c r="E59"/>
  <c r="F59"/>
  <c r="I59"/>
  <c r="J59"/>
  <c r="K59"/>
  <c r="N59"/>
  <c r="O59"/>
  <c r="P59"/>
  <c r="M59" l="1"/>
  <c r="Q59"/>
  <c r="R59" s="1"/>
  <c r="G59"/>
  <c r="H59" s="1"/>
  <c r="M56"/>
  <c r="H5"/>
  <c r="H47"/>
  <c r="G4" i="2" l="1"/>
  <c r="H4" s="1"/>
  <c r="K4" s="1"/>
  <c r="G5"/>
  <c r="H5" s="1"/>
  <c r="K5" s="1"/>
  <c r="G6"/>
  <c r="H6" s="1"/>
  <c r="K6" s="1"/>
  <c r="G7"/>
  <c r="H7" s="1"/>
  <c r="K7" s="1"/>
  <c r="G8"/>
  <c r="H8" s="1"/>
  <c r="K8" s="1"/>
  <c r="G9"/>
  <c r="H9" s="1"/>
  <c r="K9" s="1"/>
  <c r="G10"/>
  <c r="H10" s="1"/>
  <c r="K10" s="1"/>
  <c r="G11"/>
  <c r="H11" s="1"/>
  <c r="K11" s="1"/>
  <c r="G12"/>
  <c r="H12" s="1"/>
  <c r="K12" s="1"/>
  <c r="G13"/>
  <c r="H13" s="1"/>
  <c r="K13" s="1"/>
  <c r="G14"/>
  <c r="H14" s="1"/>
  <c r="K14" s="1"/>
  <c r="G15"/>
  <c r="H15" s="1"/>
  <c r="K15" s="1"/>
  <c r="G16"/>
  <c r="G17"/>
  <c r="G18"/>
  <c r="H18" s="1"/>
  <c r="K18" s="1"/>
  <c r="G19"/>
  <c r="H19"/>
  <c r="K19" s="1"/>
  <c r="G20"/>
  <c r="G21"/>
  <c r="H21"/>
  <c r="K21" s="1"/>
  <c r="G22"/>
  <c r="H22" s="1"/>
  <c r="K22" s="1"/>
  <c r="G23"/>
  <c r="H23"/>
  <c r="K23" s="1"/>
  <c r="G24"/>
  <c r="H24" s="1"/>
  <c r="K24" s="1"/>
  <c r="G25"/>
  <c r="H25"/>
  <c r="K25" s="1"/>
  <c r="G26"/>
  <c r="H26" s="1"/>
  <c r="K26" s="1"/>
  <c r="G27"/>
  <c r="H27" s="1"/>
  <c r="K27" s="1"/>
  <c r="G28"/>
  <c r="H28"/>
  <c r="K28" s="1"/>
  <c r="G29"/>
  <c r="H29" s="1"/>
  <c r="K29" s="1"/>
  <c r="G30"/>
  <c r="H30" s="1"/>
  <c r="K30" s="1"/>
  <c r="G31"/>
  <c r="H31" s="1"/>
  <c r="K31" s="1"/>
  <c r="G32"/>
  <c r="H32" s="1"/>
  <c r="K32" s="1"/>
  <c r="G33"/>
  <c r="H33" s="1"/>
  <c r="K33" s="1"/>
  <c r="G34"/>
  <c r="H34" s="1"/>
  <c r="K34" s="1"/>
  <c r="G35"/>
  <c r="H35" s="1"/>
  <c r="K35" s="1"/>
  <c r="G36"/>
  <c r="H36" s="1"/>
  <c r="K36" s="1"/>
  <c r="G37"/>
  <c r="H37" s="1"/>
  <c r="K37" s="1"/>
  <c r="G38"/>
  <c r="H38" s="1"/>
  <c r="K38" s="1"/>
  <c r="G39"/>
  <c r="H39" s="1"/>
  <c r="K39" s="1"/>
  <c r="G40"/>
  <c r="H40" s="1"/>
  <c r="K40" s="1"/>
  <c r="G41"/>
  <c r="G42"/>
  <c r="H42" s="1"/>
  <c r="K42" s="1"/>
  <c r="G43"/>
  <c r="H43" s="1"/>
  <c r="K43" s="1"/>
  <c r="G44"/>
  <c r="H44" s="1"/>
  <c r="K44" s="1"/>
  <c r="G45"/>
  <c r="G46"/>
  <c r="G47"/>
  <c r="H47"/>
  <c r="K47" s="1"/>
  <c r="G48"/>
  <c r="G49"/>
  <c r="G50"/>
  <c r="H50" s="1"/>
  <c r="K50" s="1"/>
  <c r="G51"/>
  <c r="G52"/>
  <c r="H52" s="1"/>
  <c r="K52" s="1"/>
  <c r="G53"/>
  <c r="H53"/>
  <c r="K53"/>
  <c r="G54"/>
  <c r="H54" s="1"/>
  <c r="K54" s="1"/>
  <c r="G55"/>
  <c r="H55"/>
  <c r="K55" s="1"/>
  <c r="G56"/>
  <c r="H56"/>
  <c r="K56" s="1"/>
  <c r="G57"/>
  <c r="H57"/>
  <c r="K57" s="1"/>
  <c r="G58"/>
  <c r="H58"/>
  <c r="K58" s="1"/>
  <c r="D59"/>
  <c r="E59"/>
  <c r="F59"/>
  <c r="I59"/>
  <c r="J59"/>
  <c r="G4" i="1"/>
  <c r="I4" s="1"/>
  <c r="G5"/>
  <c r="G6"/>
  <c r="I6" s="1"/>
  <c r="G7"/>
  <c r="I7" s="1"/>
  <c r="G8"/>
  <c r="I8" s="1"/>
  <c r="H8"/>
  <c r="G9"/>
  <c r="H9" s="1"/>
  <c r="J9" s="1"/>
  <c r="I9"/>
  <c r="G10"/>
  <c r="H10" s="1"/>
  <c r="G11"/>
  <c r="I11" s="1"/>
  <c r="H11"/>
  <c r="J11"/>
  <c r="G12"/>
  <c r="H12" s="1"/>
  <c r="J12" s="1"/>
  <c r="G13"/>
  <c r="I13" s="1"/>
  <c r="H13"/>
  <c r="J13" s="1"/>
  <c r="G14"/>
  <c r="H14" s="1"/>
  <c r="J14" s="1"/>
  <c r="G15"/>
  <c r="I15" s="1"/>
  <c r="H15"/>
  <c r="J15"/>
  <c r="G16"/>
  <c r="H16" s="1"/>
  <c r="J16" s="1"/>
  <c r="G17"/>
  <c r="I17" s="1"/>
  <c r="G18"/>
  <c r="I18" s="1"/>
  <c r="G19"/>
  <c r="H19" s="1"/>
  <c r="J19" s="1"/>
  <c r="I19"/>
  <c r="G20"/>
  <c r="H20" s="1"/>
  <c r="J20" s="1"/>
  <c r="G21"/>
  <c r="I21" s="1"/>
  <c r="G22"/>
  <c r="H22" s="1"/>
  <c r="J22" s="1"/>
  <c r="I22"/>
  <c r="G23"/>
  <c r="I23" s="1"/>
  <c r="G24"/>
  <c r="H24" s="1"/>
  <c r="J24" s="1"/>
  <c r="I24"/>
  <c r="G25"/>
  <c r="I25" s="1"/>
  <c r="G26"/>
  <c r="I26" s="1"/>
  <c r="G27"/>
  <c r="I27" s="1"/>
  <c r="G28"/>
  <c r="H28"/>
  <c r="J28" s="1"/>
  <c r="G29"/>
  <c r="I29" s="1"/>
  <c r="G30"/>
  <c r="I30" s="1"/>
  <c r="G31"/>
  <c r="I31" s="1"/>
  <c r="G32"/>
  <c r="I32" s="1"/>
  <c r="H32"/>
  <c r="J32" s="1"/>
  <c r="G33"/>
  <c r="I33" s="1"/>
  <c r="G34"/>
  <c r="I34" s="1"/>
  <c r="G35"/>
  <c r="I35" s="1"/>
  <c r="G36"/>
  <c r="I36" s="1"/>
  <c r="H36"/>
  <c r="J36" s="1"/>
  <c r="G37"/>
  <c r="H37" s="1"/>
  <c r="J37" s="1"/>
  <c r="G38"/>
  <c r="I38" s="1"/>
  <c r="G39"/>
  <c r="I39" s="1"/>
  <c r="G40"/>
  <c r="I40" s="1"/>
  <c r="H40"/>
  <c r="J40" s="1"/>
  <c r="G41"/>
  <c r="I41" s="1"/>
  <c r="G42"/>
  <c r="I42" s="1"/>
  <c r="G43"/>
  <c r="I43" s="1"/>
  <c r="G44"/>
  <c r="I44" s="1"/>
  <c r="H44"/>
  <c r="J44" s="1"/>
  <c r="G45"/>
  <c r="H45" s="1"/>
  <c r="J45" s="1"/>
  <c r="G46"/>
  <c r="I46" s="1"/>
  <c r="G47"/>
  <c r="I47" s="1"/>
  <c r="G48"/>
  <c r="H48" s="1"/>
  <c r="J48" s="1"/>
  <c r="I48"/>
  <c r="G49"/>
  <c r="H49" s="1"/>
  <c r="J49" s="1"/>
  <c r="G50"/>
  <c r="H50" s="1"/>
  <c r="I50"/>
  <c r="G51"/>
  <c r="I51" s="1"/>
  <c r="G52"/>
  <c r="I52" s="1"/>
  <c r="G53"/>
  <c r="I53" s="1"/>
  <c r="G54"/>
  <c r="I54" s="1"/>
  <c r="G55"/>
  <c r="I55" s="1"/>
  <c r="G56"/>
  <c r="I56" s="1"/>
  <c r="G57"/>
  <c r="H57" s="1"/>
  <c r="J57" s="1"/>
  <c r="G58"/>
  <c r="H58" s="1"/>
  <c r="I58"/>
  <c r="D59"/>
  <c r="E59"/>
  <c r="F59"/>
  <c r="H47" l="1"/>
  <c r="J47" s="1"/>
  <c r="H43"/>
  <c r="J43" s="1"/>
  <c r="H39"/>
  <c r="J39" s="1"/>
  <c r="H35"/>
  <c r="J35" s="1"/>
  <c r="H31"/>
  <c r="J31" s="1"/>
  <c r="H27"/>
  <c r="J27" s="1"/>
  <c r="H18"/>
  <c r="I14"/>
  <c r="I10"/>
  <c r="H7"/>
  <c r="J7" s="1"/>
  <c r="H55"/>
  <c r="J55" s="1"/>
  <c r="H51"/>
  <c r="J51" s="1"/>
  <c r="G59"/>
  <c r="H59" s="1"/>
  <c r="J59" s="1"/>
  <c r="H52"/>
  <c r="J52" s="1"/>
  <c r="H5"/>
  <c r="J5" s="1"/>
  <c r="H41"/>
  <c r="J41" s="1"/>
  <c r="H29"/>
  <c r="J29" s="1"/>
  <c r="I16"/>
  <c r="I12"/>
  <c r="I5"/>
  <c r="H33"/>
  <c r="J33" s="1"/>
  <c r="I57"/>
  <c r="I49"/>
  <c r="I45"/>
  <c r="I37"/>
  <c r="I20"/>
  <c r="H53"/>
  <c r="J53" s="1"/>
  <c r="H26"/>
  <c r="J26" s="1"/>
  <c r="H17"/>
  <c r="J17" s="1"/>
  <c r="H6"/>
  <c r="J6" s="1"/>
  <c r="H46"/>
  <c r="J46" s="1"/>
  <c r="H42"/>
  <c r="J42" s="1"/>
  <c r="H38"/>
  <c r="J38" s="1"/>
  <c r="H34"/>
  <c r="J34" s="1"/>
  <c r="H30"/>
  <c r="J30" s="1"/>
  <c r="H45" i="2"/>
  <c r="K45" s="1"/>
  <c r="H16"/>
  <c r="K16" s="1"/>
  <c r="H51"/>
  <c r="K51" s="1"/>
  <c r="H48"/>
  <c r="K48" s="1"/>
  <c r="H46"/>
  <c r="K46" s="1"/>
  <c r="H20"/>
  <c r="K20" s="1"/>
  <c r="G59"/>
  <c r="H17"/>
  <c r="K17" s="1"/>
  <c r="H49"/>
  <c r="K49" s="1"/>
  <c r="H41"/>
  <c r="K41" s="1"/>
  <c r="H25" i="1"/>
  <c r="J25" s="1"/>
  <c r="H23"/>
  <c r="J23" s="1"/>
  <c r="H21"/>
  <c r="J21" s="1"/>
  <c r="I28"/>
  <c r="I59" s="1"/>
  <c r="H4"/>
  <c r="J4" s="1"/>
  <c r="H56"/>
  <c r="J56" s="1"/>
  <c r="H54"/>
  <c r="J54" s="1"/>
  <c r="J58"/>
  <c r="J50"/>
  <c r="J18"/>
  <c r="J10"/>
  <c r="J8"/>
  <c r="H59" i="2" l="1"/>
  <c r="K59" s="1"/>
</calcChain>
</file>

<file path=xl/sharedStrings.xml><?xml version="1.0" encoding="utf-8"?>
<sst xmlns="http://schemas.openxmlformats.org/spreadsheetml/2006/main" count="587" uniqueCount="258">
  <si>
    <t xml:space="preserve"> </t>
  </si>
  <si>
    <t>Şube Müdürü</t>
  </si>
  <si>
    <t>Veysi YARĞIN</t>
  </si>
  <si>
    <t>TOPLAM</t>
  </si>
  <si>
    <r>
      <t xml:space="preserve">Yarış,Kırıklar,kurtuluş vs.
</t>
    </r>
    <r>
      <rPr>
        <sz val="9"/>
        <color rgb="FFFF0000"/>
        <rFont val="Arial"/>
        <family val="2"/>
        <charset val="162"/>
      </rPr>
      <t>yenileme nedeniyle.</t>
    </r>
  </si>
  <si>
    <t>YENİCE</t>
  </si>
  <si>
    <t>LAPSEKİ</t>
  </si>
  <si>
    <t>Dereköy,uğurlu,şirinköy vs.</t>
  </si>
  <si>
    <t>GÖKÇEADA</t>
  </si>
  <si>
    <t>Karainebeyli,Değirmendüzü,Tayfur vs.</t>
  </si>
  <si>
    <t>GELİBOLU</t>
  </si>
  <si>
    <t>EZİNE</t>
  </si>
  <si>
    <t>ECEABAT</t>
  </si>
  <si>
    <t>kumkale,çıplak,tevfikiye vs.</t>
  </si>
  <si>
    <t>ÇANAKKALE</t>
  </si>
  <si>
    <t xml:space="preserve">ÇAN </t>
  </si>
  <si>
    <t>BOZCAADA</t>
  </si>
  <si>
    <t>koruoba,kazmalı,eskibalıklı,bezirganlar,Aksaz vs.</t>
  </si>
  <si>
    <t>BİGA</t>
  </si>
  <si>
    <t>BAYRAMİÇ</t>
  </si>
  <si>
    <r>
      <t xml:space="preserve">Gülpınar,Tuzla,kösedere vs.
</t>
    </r>
    <r>
      <rPr>
        <sz val="9"/>
        <color rgb="FFFF0000"/>
        <rFont val="Arial"/>
        <family val="2"/>
        <charset val="162"/>
      </rPr>
      <t>Yenileme nedeniyle.</t>
    </r>
  </si>
  <si>
    <t>AYVACIK</t>
  </si>
  <si>
    <t>SUSURLUK</t>
  </si>
  <si>
    <t>SINDIRGI</t>
  </si>
  <si>
    <t>SAVAŞTEPE</t>
  </si>
  <si>
    <r>
      <t xml:space="preserve">Okullar,Cumhuriyet,Yenimahalle vs.
</t>
    </r>
    <r>
      <rPr>
        <sz val="9"/>
        <color rgb="FFFF0000"/>
        <rFont val="Arial"/>
        <family val="2"/>
        <charset val="162"/>
      </rPr>
      <t>yenileme nedeniyle.</t>
    </r>
  </si>
  <si>
    <t>MARMARA</t>
  </si>
  <si>
    <t>MANYAS</t>
  </si>
  <si>
    <t>KEPSUT</t>
  </si>
  <si>
    <t>KARESİ</t>
  </si>
  <si>
    <r>
      <t xml:space="preserve">Büyükyenice,Bedrettin,Kirazören vs.
</t>
    </r>
    <r>
      <rPr>
        <sz val="9"/>
        <color rgb="FFFF0000"/>
        <rFont val="Arial"/>
        <family val="2"/>
        <charset val="162"/>
      </rPr>
      <t>Günceleme çalışmaları nedeniyle.</t>
    </r>
  </si>
  <si>
    <t>İVRİNDİ</t>
  </si>
  <si>
    <r>
      <t xml:space="preserve">Küçükşapçı
</t>
    </r>
    <r>
      <rPr>
        <sz val="9"/>
        <color rgb="FFFF0000"/>
        <rFont val="Arial"/>
        <family val="2"/>
        <charset val="162"/>
      </rPr>
      <t>yenileme</t>
    </r>
  </si>
  <si>
    <t>HAVRAN</t>
  </si>
  <si>
    <t>GÖNEN</t>
  </si>
  <si>
    <t>GÖMEÇ</t>
  </si>
  <si>
    <t>Hamamlı,Aşağıyapıcı,Doğanlar vs.</t>
  </si>
  <si>
    <t>ERDEK</t>
  </si>
  <si>
    <t>EDREMİT</t>
  </si>
  <si>
    <t>DURSUNBEY</t>
  </si>
  <si>
    <t>BURHANİYE</t>
  </si>
  <si>
    <r>
      <t xml:space="preserve">İskele,değirmenli,çavuş,çağış,çömlekçi vs.
</t>
    </r>
    <r>
      <rPr>
        <sz val="9"/>
        <color rgb="FFFF0000"/>
        <rFont val="Arial"/>
        <family val="2"/>
        <charset val="162"/>
      </rPr>
      <t>Yenileme 22-a nedeniyle.</t>
    </r>
  </si>
  <si>
    <t>BİGADİÇ</t>
  </si>
  <si>
    <t>BANDIRMA</t>
  </si>
  <si>
    <t>BALYA</t>
  </si>
  <si>
    <t>AYVALIK</t>
  </si>
  <si>
    <t>ALTIEYLÜL</t>
  </si>
  <si>
    <t>BALIKESİR</t>
  </si>
  <si>
    <t>kirazlı vs.</t>
  </si>
  <si>
    <t>YALOVA</t>
  </si>
  <si>
    <t>TERMAL</t>
  </si>
  <si>
    <t>burhaniye</t>
  </si>
  <si>
    <t>ÇİFTLİKKÖY</t>
  </si>
  <si>
    <t>ÇINARCIK</t>
  </si>
  <si>
    <t>ARMUTLU</t>
  </si>
  <si>
    <r>
      <t xml:space="preserve">Cumhuriyet,Çavuşçiftliği,Hürriyet,Havuzdere vs.
</t>
    </r>
    <r>
      <rPr>
        <sz val="9"/>
        <color rgb="FFFF0000"/>
        <rFont val="Arial"/>
        <family val="2"/>
        <charset val="162"/>
      </rPr>
      <t>Yenileme nedeniyle.</t>
    </r>
  </si>
  <si>
    <t>ALTINOVA</t>
  </si>
  <si>
    <t xml:space="preserve">   YALOVA</t>
  </si>
  <si>
    <t>YILDIRIM</t>
  </si>
  <si>
    <t>MİMARİ PROJE</t>
  </si>
  <si>
    <t>Çiçeközü,Ebeköy,Yeniköy,Paşayayla,Köprühisar vs.</t>
  </si>
  <si>
    <t>YENİŞEHİR</t>
  </si>
  <si>
    <t>OSMANGAZİ</t>
  </si>
  <si>
    <r>
      <t xml:space="preserve"> Arapzade,gürle,Akharım,Bayırköy,ortaköy vs.
</t>
    </r>
    <r>
      <rPr>
        <sz val="9"/>
        <color rgb="FFFF0000"/>
        <rFont val="Arial"/>
        <family val="2"/>
        <charset val="162"/>
      </rPr>
      <t>Yenileme nedeniyle.</t>
    </r>
  </si>
  <si>
    <t>ORHANGAZİ</t>
  </si>
  <si>
    <r>
      <t xml:space="preserve">Göynükbelen,Çivili,Dağgüney,Gümüşpınar vs.
</t>
    </r>
    <r>
      <rPr>
        <sz val="9"/>
        <color rgb="FFFF0000"/>
        <rFont val="Arial"/>
        <family val="2"/>
        <charset val="162"/>
      </rPr>
      <t>Günceleme çalışmaları nedeniyle.</t>
    </r>
    <r>
      <rPr>
        <sz val="8"/>
        <color rgb="FFFF0000"/>
        <rFont val="Arial"/>
        <family val="2"/>
        <charset val="162"/>
      </rPr>
      <t>24.11.2021</t>
    </r>
  </si>
  <si>
    <t>ORHANELİ</t>
  </si>
  <si>
    <t>hasanağa,görükle/dumlupınar,Kayapa/çamlık vs.</t>
  </si>
  <si>
    <t>NİLÜFER</t>
  </si>
  <si>
    <t>yumurcaklı vs.</t>
  </si>
  <si>
    <t>MUSTAFAKEMALPAŞA</t>
  </si>
  <si>
    <t>MUDANYA</t>
  </si>
  <si>
    <t>Gölbaşı vs.</t>
  </si>
  <si>
    <t>KESTEL</t>
  </si>
  <si>
    <t>KELES</t>
  </si>
  <si>
    <t>Runguçpaşa,Canbalı vs.</t>
  </si>
  <si>
    <t>KARACABEY</t>
  </si>
  <si>
    <t>İZNİK</t>
  </si>
  <si>
    <t>İNEGÖL</t>
  </si>
  <si>
    <t>Karaca,Gökçeler,Ece,Akpınar vs.</t>
  </si>
  <si>
    <t>HARMANCIK</t>
  </si>
  <si>
    <t>GÜRSU</t>
  </si>
  <si>
    <t>Cihatlı vs.</t>
  </si>
  <si>
    <t>GEMLİK</t>
  </si>
  <si>
    <t xml:space="preserve">Zaferiye,Yenice,Hocahasan,Danaçalı,Bayındır vs. </t>
  </si>
  <si>
    <t>BÜYÜKORHAN</t>
  </si>
  <si>
    <t>BURSA</t>
  </si>
  <si>
    <r>
      <t xml:space="preserve">
KALAN
  AKTİF 
PARSEL
SAYISI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</si>
  <si>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YAPILAN 
AKTİF
PARSEL
SAYISI
 ORANI
</t>
    </r>
    <r>
      <rPr>
        <b/>
        <sz val="11"/>
        <color indexed="10"/>
        <rFont val="Arial"/>
        <family val="2"/>
        <charset val="162"/>
      </rPr>
      <t>(YÜZDE %)</t>
    </r>
  </si>
  <si>
    <r>
      <t xml:space="preserve">
TOPLAM
YAPILAN
  AKTİF 
PARSEL
SAYISI
</t>
    </r>
    <r>
      <rPr>
        <b/>
        <sz val="11"/>
        <rFont val="Arial"/>
        <family val="2"/>
        <charset val="162"/>
      </rPr>
      <t xml:space="preserve">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</si>
  <si>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GEÇEN
AYLAR
YAPILAN 
AKTİF 
PARSEL
SAYISI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</si>
  <si>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
 AKTİF
PARSEL
SAYISI
</t>
    </r>
    <r>
      <rPr>
        <b/>
        <sz val="11"/>
        <color indexed="10"/>
        <rFont val="Arial"/>
        <family val="2"/>
        <charset val="162"/>
      </rPr>
      <t xml:space="preserve"> </t>
    </r>
  </si>
  <si>
    <t>AÇIKLAMA</t>
  </si>
  <si>
    <r>
      <t xml:space="preserve">2022 YILI 
OCAK AYI SONU
İTİBARİYLE
GELİNEN SEVİYENİN,
GENEL
 MÜDÜRLÜK 
HEDEFİNE ORANI
</t>
    </r>
    <r>
      <rPr>
        <b/>
        <sz val="11"/>
        <color indexed="10"/>
        <rFont val="Arial"/>
        <family val="2"/>
        <charset val="162"/>
      </rPr>
      <t>(YÜZDE % )</t>
    </r>
  </si>
  <si>
    <t>KÜTÜK VE TAKBİS KARŞILAŞTIRMALARI FAALİYETİ</t>
  </si>
  <si>
    <t>MÜDÜRLÜK
ADI</t>
  </si>
  <si>
    <t>İL</t>
  </si>
  <si>
    <t>SIRA NO</t>
  </si>
  <si>
    <t xml:space="preserve"> TAPU MÜDÜRLÜKLERİ  KÜTÜK-TAKBİS KARŞILAŞTIRMASI (ENTEGRASYON) TAKİP RAPORU
 (28 Şubat   2022 İtibariyle)    </t>
  </si>
  <si>
    <t>AYIKLAMA YIL VE YEVMİYE BAZLI YAPILDI. %20 POŞETLİ VE ETİKETLİDİR.AYIKLAMADA EKSİKLİKLER VAR(Tescil istem belgeleri ayıklanmadı.)</t>
  </si>
  <si>
    <t>TASNİF YAPILIYOR.TÜMÜ POŞETLİ VE KISMEN ETİKETSİZDİR. TOPLAM 30.000 YEVMİYE DOSYASI TASNİF YAPILDI.</t>
  </si>
  <si>
    <t>SAYFA BAZLI AYIKLAMA YAPILIYOR.TÜMÜ POŞETLİ
 VE ETİKETLİDİR.</t>
  </si>
  <si>
    <t>SAYFA BAZLI AYIKLAMA YAPILIYOR.
 % 50 POŞETLİ VE ETİKETLİDİR.</t>
  </si>
  <si>
    <t>AYIKLAMA SAYFA BAZLI YAPILIYOR.
 TÜMÜ POŞETLİ VE ETİKETLİDİR.</t>
  </si>
  <si>
    <t>AYIKLAMA-TASNİF BİRLİKTE YIL-YEVMİYE BAZLI YAPILIYOR.TÜMÜ POŞETLİ VE %30 U ETİKETLİDİR.</t>
  </si>
  <si>
    <t>TASNİF BİTMİŞTİR.TÜMÜ POŞETLİ VE ETİKETLİDİR.BİR KISIM ETİKETLERDE YIL-YEVMİYE YERLERİ KARIŞTIRILMIŞTIR</t>
  </si>
  <si>
    <t>AYIKLAMA TASNİF BİRLİKTE YAPILIYOR.
TÜMÜ POŞETLİ VE ETİKETLİDİR.</t>
  </si>
  <si>
    <t>AYIKLAMA SAYFA BAZLI YAPILIYOR.TÜMÜ POŞETLİ
 VE %95 ETİKETLİDİR.</t>
  </si>
  <si>
    <t>AYIKLAMA SAYFA BAZLI YAPILDI.TÜMÜ POŞETLİ
 VE ETİKETLİDİR.(2018 yılı dosyalarında etiket yok ve ayıklanan dosyalarda etiketler brim adı sayfa no şeklinde düzenlenmiştir. Günlük işlem dosyası etiketlerinde yıl ve yevmiye yerleri değiştirilmiştir.)</t>
  </si>
  <si>
    <r>
      <rPr>
        <b/>
        <sz val="10"/>
        <color indexed="10"/>
        <rFont val="Arial"/>
        <family val="2"/>
        <charset val="162"/>
      </rPr>
      <t>TASNİF YAPILIYOR</t>
    </r>
    <r>
      <rPr>
        <b/>
        <sz val="10"/>
        <color indexed="8"/>
        <rFont val="Arial"/>
        <family val="2"/>
        <charset val="162"/>
      </rPr>
      <t>.(bu ay 5000 toplam 12700 dosya tasnif yapıldı.TÜMÜPOŞETLİ VE % 90 ETİKETSİZDİR.Ayıklamada eksiklikler var.(Tutanak ve tescil ist.ayıklanmamış.)</t>
    </r>
  </si>
  <si>
    <t>TASNİF YAPILIYOR.TÜMÜ POŞETLİ VE ETİKETLİDİR.</t>
  </si>
  <si>
    <t>AYIKLAMA TASNİF BİRLİKTE YAPILIYOR.YIL BAZLI TASNİF YAPILIYOR.HENÜZ YEVMİYE SIRALI DEĞİLDİR. TÜM DOSYALAR POŞETLİ VE ETİKETLİDİR</t>
  </si>
  <si>
    <t>AYIKLAMA SAYFA BAZLI YAPILMIŞ.TÜMÜ POŞETSİZ 
VE ETİKETSİZDİR.Ayıklamada tescil istem vs.duruyor..</t>
  </si>
  <si>
    <t xml:space="preserve">AYIKLAMA BİRİM BAZLI YEVMİYE-YIL YAPILMIŞ.
TÜMÜ POŞETLİ VE ETİKETLİDİR. </t>
  </si>
  <si>
    <t>TASNİF YAPILIYOR.TÜMÜ POŞETLİ VE ETİKETSİZDİR.</t>
  </si>
  <si>
    <r>
      <rPr>
        <b/>
        <sz val="10"/>
        <color indexed="8"/>
        <rFont val="Arial"/>
        <family val="2"/>
        <charset val="162"/>
      </rPr>
      <t>AYIKLAMA KISMEN YEVMİYE VE KISMEN SAYFA BAZLI YAPILDI.TÜMÜ POŞETLİ VE ETİKETLİDİR.</t>
    </r>
    <r>
      <rPr>
        <b/>
        <sz val="11"/>
        <color indexed="10"/>
        <rFont val="Arial"/>
        <family val="2"/>
        <charset val="162"/>
      </rPr>
      <t>( bu ay 4.200 dosya tasnif edildi.toplam 274.200 dosya tasnif edildi.)</t>
    </r>
  </si>
  <si>
    <t>AYIKLAMA SAYFA BAZLI YAPILDI.TASNİF HENÜZ YAPILMADI.
TÜMÜ POŞETLİ VE ETİKETLİDİR.</t>
  </si>
  <si>
    <t>AYIKLAMA-TASNİF YIL YEVMİYE  BAZLI YAPILIYOR.TÜMÜ POŞETLİ VE ETİKETLİDİR.</t>
  </si>
  <si>
    <t>AYIKLAMA KISMEN YIL VE YEVMİYE BAZLI VE KISMENDE BİRİM ve YEVMİYE -YIL BAZLI YAPILIYOR.TÜMÜ POŞETLİ VE ETİKETLİDİR. Kontrol edilecek.</t>
  </si>
  <si>
    <r>
      <rPr>
        <b/>
        <sz val="10"/>
        <color indexed="10"/>
        <rFont val="Arial"/>
        <family val="2"/>
        <charset val="162"/>
      </rPr>
      <t>AYIKLAMA-TASNİF  YIL-YEVMİYE BAZLI YAPILIYOR.</t>
    </r>
    <r>
      <rPr>
        <b/>
        <sz val="10"/>
        <color indexed="8"/>
        <rFont val="Arial"/>
        <family val="2"/>
        <charset val="162"/>
      </rPr>
      <t>KAŞE TAMAM.AYIKLANANLAR TÜMÜ ETİKETLENDİ.2017 VE 2018 YILLARI GÜNLÜK DOSYALAR ETİKETSİZDİR.</t>
    </r>
  </si>
  <si>
    <t xml:space="preserve">AYIKLAMA KISMEN YIL BAZLI VE KISMEN SAYFA 
BAZLI YAPILIYOR.SAYFA BAZLI YAPILANLAR tümü POŞETSİZDİR.2017 YILI TÜM AYIKLAMALAR POŞETSİZDİR.Ayıklamada Tescil istem vs.duruyor. </t>
  </si>
  <si>
    <t>AYIKLAMA  SAYFA BAZLI YAPILIYOR.TÜMÜ POŞETLİ VE
ETİKETLİDİR.km dosyaları ayıklanıyor.</t>
  </si>
  <si>
    <t>TASNİF YAPILIYOR.(%60) TÜMÜ ETİKET VE POŞETLİDİR.</t>
  </si>
  <si>
    <r>
      <rPr>
        <b/>
        <sz val="10"/>
        <color indexed="10"/>
        <rFont val="Arial"/>
        <family val="2"/>
        <charset val="162"/>
      </rPr>
      <t>TASNİF YAPILIYOR</t>
    </r>
    <r>
      <rPr>
        <b/>
        <sz val="10"/>
        <color indexed="8"/>
        <rFont val="Arial"/>
        <family val="2"/>
        <charset val="162"/>
      </rPr>
      <t>.AYIKLAMA  KISMEN SAYFA VE KISMEN BİRİM VE YIL BAZLI YAPILDI.TÜMÜ POŞETLİ VE AYIKLANANLARIN % 25 İ ETİKETLİDİR.</t>
    </r>
  </si>
  <si>
    <t>Sayfa bazlı ayıklanmış.tutanak taramasından sonra Tasnif yapılacak.(10 MAH.BİTTİ).TÜMÜ POŞETLİ VE ETİKETLİDİR.</t>
  </si>
  <si>
    <t xml:space="preserve">% 90 AYIKLAMA  YIL  BAZLI YAPILDI.(% 10 KISMINDA POŞET - ETİKET YOK VE TUTANAK- TESCİL İST.AYIKLANMADI.)  </t>
  </si>
  <si>
    <r>
      <t>AYIKLAMA-TASNİF BİTMİŞTİR.</t>
    </r>
    <r>
      <rPr>
        <b/>
        <sz val="10"/>
        <rFont val="Arial"/>
        <family val="2"/>
        <charset val="162"/>
      </rPr>
      <t>KAŞE YOK</t>
    </r>
  </si>
  <si>
    <r>
      <t>AYIKLAMA KISMEN SAYFA BAZLI,KISMEN BİRİM-YIL-YEVM.BAZLI YAPILMIŞTIR.DÜZENSİZ YAPILAN AYIKLAMALARIN % 40 CİVARI YAPILAN SAYIDAN DÜŞÜLEREK( 65.000)</t>
    </r>
    <r>
      <rPr>
        <b/>
        <sz val="10"/>
        <color indexed="10"/>
        <rFont val="Arial"/>
        <family val="2"/>
        <charset val="162"/>
      </rPr>
      <t xml:space="preserve"> REVİZE EDİLMİŞTİR. </t>
    </r>
    <r>
      <rPr>
        <b/>
        <sz val="10"/>
        <rFont val="Arial"/>
        <family val="2"/>
        <charset val="162"/>
      </rPr>
      <t>% 80 CİVARI POŞETSİZ VE ETİKETSİZDİR..KM BAZLI AYIKLAMA YAPILIYOR.</t>
    </r>
  </si>
  <si>
    <t>AYIKLAMA KISMEN BİRİM YEVMİYE BAZLI-KISMENSAYFA BAZLI YAPILMIŞ.TÜMÜ POŞETLİ VE ETİKETLİDİR.</t>
  </si>
  <si>
    <t>AYIKLAMA SAYFA BAZLI YAPILIYOR.KISMEN POŞETLİ VE ETİKETLİDİR.</t>
  </si>
  <si>
    <r>
      <t xml:space="preserve">AYIKLAMA TASNİF BİRLİKTE YAPILIYOR.
</t>
    </r>
    <r>
      <rPr>
        <b/>
        <sz val="10"/>
        <rFont val="Arial"/>
        <family val="2"/>
        <charset val="162"/>
      </rPr>
      <t>TÜMÜ ETİKETLİDİR. 10 YIL PASİF KAŞESİ VURULUYOR.
 (AYIKLANACAK TOPLAM 500 ADET KLASÖR KALDI.)</t>
    </r>
  </si>
  <si>
    <t>AYIKLAMA TASNİF BİRLİKTE YAPILIYOR.
TÜMÜ ETİKETLİDİR.</t>
  </si>
  <si>
    <t>AYIKLAMA (AT OLANLAR)  % 60 YIL BAZLI VE (KM OLANLAR) % 40 SAYFA BAZLI YAPILMIŞTIR.KM DOSYALARININ YARISI POŞETSİZDİR.(%20) AYIKLAMA DOSYALARININ % 80 KISMI POŞETLİ VE ETİKETLİDİR.</t>
  </si>
  <si>
    <t>AYIKLAMA KISMEN YEVMİYE VE KISMEN SAYFA BAZLI YAPILIYOR.KISMEN POŞETLİ VE ETİKETLİDİR.(%40)</t>
  </si>
  <si>
    <t>TASNİF YAPILDI.KÖYLER KISMEN TASNİF EDİLMİŞ.
TÜMÜ POŞETLİ VE .%30 ETİKETSİZDİR.</t>
  </si>
  <si>
    <t xml:space="preserve">                   YALOVA</t>
  </si>
  <si>
    <t>AYIKLAMA SAYFA BAZLI YAPILIYOR.ETİKET VE POŞET KISMEN VAR</t>
  </si>
  <si>
    <r>
      <t xml:space="preserve">AYIKLAMA TASNİF BİRLİKTE YAPILIYOR.
</t>
    </r>
    <r>
      <rPr>
        <b/>
        <sz val="10"/>
        <rFont val="Arial"/>
        <family val="2"/>
        <charset val="162"/>
      </rPr>
      <t>TÜMÜ POŞETLİ VE ETİKETSİZDİR.10 YIL PASİF OLAN AYIKLAMA DOSYALARI POŞETLİ VE AYRI KOLİLERE BIRAKILMIŞTIR.</t>
    </r>
  </si>
  <si>
    <t>AYIKLAMA SAYFA BAZLI YAPILIYOR..ETİKET VE POŞET KISMEN VAR</t>
  </si>
  <si>
    <r>
      <t xml:space="preserve">AYIKLAMA TASNİF BİRLİKTE YAPILIYOR.TASNİF BİRİM YIL BAZLI YAPILMIŞTIR.
</t>
    </r>
    <r>
      <rPr>
        <b/>
        <sz val="10"/>
        <rFont val="Arial"/>
        <family val="2"/>
        <charset val="162"/>
      </rPr>
      <t>YEVMİYELER SIRALI DEĞİL.AYIKLANAN DOSYALAR %30 POŞETSİZ VE ETİKETSİZDİR.</t>
    </r>
  </si>
  <si>
    <t>AYIKLAMA SAYFA BAZLI YAPILDI.TÜMÜ POŞET VE ETİKETLİDİR. AYIKLAMADA EKSİKLİKLER VAR (tüm dosyalarda Tutanak var.) TASNİF YAPILACAK.Dosya sayısı 72200 Olarak revize edildi.</t>
  </si>
  <si>
    <t>AYIKLAMA SAYFA BAZLI YAPILIYOR.TÜMÜ POŞETLİ VE ETİKETSİZDİR.</t>
  </si>
  <si>
    <t>AYIKLAMA %10 KISMI YEVMİYE-YIL BAZLI VE ETİKETLİDİR. %90 SAYFA BAZLI YAPILDI.SAYFA BAZLI AYIKLANANLARIN  % 40 'I POŞETSİZ  VE.%60 KISMI POŞETLİ VE ETİKETLİDİR.</t>
  </si>
  <si>
    <r>
      <rPr>
        <b/>
        <sz val="10"/>
        <color indexed="8"/>
        <rFont val="Arial"/>
        <family val="2"/>
        <charset val="162"/>
      </rPr>
      <t>AYIKLAMA DOSYALARI KISMEN YEVMİYE VE KISMEN SAYFA BAZLI YAPILIYOR. TÜMÜ POŞETLİ VE ½70 ETİKETSİZDİR.GÜNLÜK İŞLEM DOSYALARINDAN 2017-2018 YILI KISMEN POŞETLİ VE ETİKETSİZDİR.2019-2020--2021 YILLARI POŞETLİ VE ETİKETSİZDİR.</t>
    </r>
    <r>
      <rPr>
        <sz val="10"/>
        <color indexed="8"/>
        <rFont val="Arial"/>
        <family val="2"/>
        <charset val="162"/>
      </rPr>
      <t xml:space="preserve">
</t>
    </r>
  </si>
  <si>
    <r>
      <t xml:space="preserve">TASNİF YAPILIYOR.ETİKET VE POŞET KISMEN VAR. </t>
    </r>
    <r>
      <rPr>
        <b/>
        <sz val="10"/>
        <color indexed="10"/>
        <rFont val="Arial"/>
        <family val="2"/>
        <charset val="162"/>
      </rPr>
      <t>35 YEV.DOSYASI TASNİF EDİLDİ.</t>
    </r>
  </si>
  <si>
    <t>TASNİF YAPILMADI.ETİKET-POŞET KISMEN VAR
Ayıklamada eksiklikler var.</t>
  </si>
  <si>
    <t>AYIKLAMA BİRİM- YEVMİYE YIL BAZLI VE DİĞERLERİ SAYFA BAZLI YAPILIYOR. TÜMÜ POŞETLİ VE TÜMÜ ETİKETSİZDİR.</t>
  </si>
  <si>
    <t>AYIKLAMA TASNİF BİRLİKTE YAPILIYOR.</t>
  </si>
  <si>
    <t>AYIKLAMA KISMEN YIL BAZLI(%5) VE KISMEN SAYFA BAZLI (%95) YAPILIYOR. TÜMÜ POŞETLİ VE ETİKETLİDİR.GÜNLÜK DOSYALARDAN 2017-2018 VE 2019(EYLÜL) KADAR YEVMİYE SIRALI OLMAYIP POŞETLİ ANCAK ETİKETSİZDİR.</t>
  </si>
  <si>
    <t>TASNİF BİTMİŞTİR.</t>
  </si>
  <si>
    <t>TASNİF YAPIIYOR.ETİKET VE POŞET KISMEN VAR.</t>
  </si>
  <si>
    <r>
      <t xml:space="preserve"> YAPILAN 
YEVMİYE 
SAYISI
ORANI 
</t>
    </r>
    <r>
      <rPr>
        <b/>
        <sz val="11"/>
        <color indexed="10"/>
        <rFont val="Arial"/>
        <family val="2"/>
        <charset val="162"/>
      </rPr>
      <t>(YÜZDE %)</t>
    </r>
  </si>
  <si>
    <t>TOPLAM 
YAPILAN
 YEVMİYE 
SAYISI</t>
  </si>
  <si>
    <r>
      <t>BU AY 
 YAPILAN
 YEVMİYE 
SAYISI</t>
    </r>
    <r>
      <rPr>
        <b/>
        <sz val="11"/>
        <color indexed="10"/>
        <rFont val="Arial"/>
        <family val="2"/>
        <charset val="162"/>
      </rPr>
      <t xml:space="preserve">
1-28 ŞUBAT
2022</t>
    </r>
  </si>
  <si>
    <r>
      <t xml:space="preserve"> GEÇEN 
AYLAR
YAPILAN
YEVMİYE
 SAYISI 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</si>
  <si>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 
YEVMİYE 
SAYISI
</t>
    </r>
    <r>
      <rPr>
        <b/>
        <sz val="11"/>
        <color indexed="10"/>
        <rFont val="Arial"/>
        <family val="2"/>
        <charset val="162"/>
      </rPr>
      <t xml:space="preserve"> (KURULUŞ-
02.07.2017) </t>
    </r>
  </si>
  <si>
    <r>
      <t xml:space="preserve">2022 YILI 
ŞUBAT AYI
SONU
İTİBARİYLE
GELİNEN 
SEVİYENİN,
GENEL
 MÜDÜRLÜK 
HEDEFİNE
 ORANI
</t>
    </r>
    <r>
      <rPr>
        <b/>
        <sz val="11"/>
        <color indexed="10"/>
        <rFont val="Arial"/>
        <family val="2"/>
        <charset val="162"/>
      </rPr>
      <t>(YÜZDE % )</t>
    </r>
  </si>
  <si>
    <t>AYIKLAMA
TASNİFİ
BİTEN
MAH/KÖY
BİRİM 
SAYISI</t>
  </si>
  <si>
    <t>TOPLAM
MAH/KÖY
BİRİM
SAYISI</t>
  </si>
  <si>
    <t>AYIKLAMA VE TASNİF FAALİYETİ</t>
  </si>
  <si>
    <t xml:space="preserve"> BURSA TAPU VE KADASTRO IV.BÖLGE MÜDÜRLÜĞÜ
TAPU MÜDÜRLÜKLERİ AYIKLAMA VE TASNİF İŞLERİ  TAKİP RAPORU  (28 Şubat  2022 İtibariyle)    </t>
  </si>
  <si>
    <t>Resmi senet/Tescil istemler:
 1 adet resmi yazıdır.</t>
  </si>
  <si>
    <t>Resmi senet/Tescil istemler: 
1 adedi tescil istemdir.</t>
  </si>
  <si>
    <t>Resmi senet/Tescil istemler:
resmi senetlerdir.</t>
  </si>
  <si>
    <r>
      <rPr>
        <b/>
        <sz val="10"/>
        <rFont val="Arial"/>
        <family val="2"/>
        <charset val="162"/>
      </rPr>
      <t>masaüstü bu ay taranan tutanak: 2.240 toplam taranan =27.790</t>
    </r>
    <r>
      <rPr>
        <sz val="10"/>
        <rFont val="Arial"/>
        <family val="2"/>
        <charset val="162"/>
      </rPr>
      <t xml:space="preserve">
Resmi senet/Tescil istemler:
resmi senetlerdir.</t>
    </r>
  </si>
  <si>
    <r>
      <rPr>
        <b/>
        <sz val="10"/>
        <rFont val="Arial"/>
        <family val="2"/>
        <charset val="162"/>
      </rPr>
      <t xml:space="preserve">Bu ay masaüstü tutanak:0
Masaüstü toplamı: 7.000     </t>
    </r>
    <r>
      <rPr>
        <sz val="10"/>
        <rFont val="Arial"/>
        <family val="2"/>
        <charset val="162"/>
      </rPr>
      <t xml:space="preserve">                 </t>
    </r>
    <r>
      <rPr>
        <b/>
        <sz val="10"/>
        <rFont val="Arial"/>
        <family val="2"/>
        <charset val="162"/>
      </rPr>
      <t xml:space="preserve">kalan tutanak:14.000 Adet  </t>
    </r>
    <r>
      <rPr>
        <sz val="10"/>
        <rFont val="Arial"/>
        <family val="2"/>
        <charset val="162"/>
      </rPr>
      <t xml:space="preserve">
Resmi senet/Tescil istemler:2 adet yazıdır.</t>
    </r>
  </si>
  <si>
    <r>
      <rPr>
        <b/>
        <sz val="10"/>
        <rFont val="Arial"/>
        <family val="2"/>
        <charset val="162"/>
      </rPr>
      <t>Masaüstü toplam tutanak:5226</t>
    </r>
    <r>
      <rPr>
        <sz val="10"/>
        <rFont val="Arial"/>
        <family val="2"/>
        <charset val="162"/>
      </rPr>
      <t xml:space="preserve">
Resmi senet/Tescil istemler:
 resmi senetlerdir.</t>
    </r>
  </si>
  <si>
    <t>Resmisenet / Tescil istemler:
Tescil istem belgesidir.</t>
  </si>
  <si>
    <t>masaüstü  bu ay taranan tutanak: 2.500 masaüstü toplam:28.000
Resmi senet/Tescil istemler:
Tescil istem belgesidir.</t>
  </si>
  <si>
    <t>Resmi senet/Tescil istemler:
Tescil istem belgesidir.</t>
  </si>
  <si>
    <t xml:space="preserve">
toplam masaüstü : 34.000</t>
  </si>
  <si>
    <t xml:space="preserve">      YALOVA</t>
  </si>
  <si>
    <t>Buay masaüstü tutanak:   3.728
toplam taranan tutanak : 25.947</t>
  </si>
  <si>
    <t>M.KEMALPAŞA</t>
  </si>
  <si>
    <t>Resmi senet/Tescil istemler:
Tescil istemlerdir.(1 adettir)</t>
  </si>
  <si>
    <r>
      <t xml:space="preserve">masaüstü tutanak : 300
masaüstü toplamı : 6.651
</t>
    </r>
    <r>
      <rPr>
        <sz val="10"/>
        <rFont val="Arial"/>
        <family val="2"/>
        <charset val="162"/>
      </rPr>
      <t>Resmi senet/Tescil istemler:
resmi senetlerdir.</t>
    </r>
    <r>
      <rPr>
        <b/>
        <sz val="10"/>
        <rFont val="Arial"/>
        <family val="2"/>
        <charset val="162"/>
      </rPr>
      <t xml:space="preserve">
 </t>
    </r>
  </si>
  <si>
    <t>Resmi senet/Tescil istemler:
Tescil istemlerdir.</t>
  </si>
  <si>
    <t>masaüstüne 1883 tutanak tarandı.
TARAMA BİTTİ.</t>
  </si>
  <si>
    <r>
      <t xml:space="preserve">
TARANAN
 KADASTRO/
YENİLEME/ GÜNCELLEME
TUTANAĞI
ORANI
</t>
    </r>
    <r>
      <rPr>
        <b/>
        <sz val="11"/>
        <color rgb="FFFF0000"/>
        <rFont val="Arial"/>
        <family val="2"/>
        <charset val="162"/>
      </rPr>
      <t>(YÜZDE %)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</si>
  <si>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TOPLAM
TARANAN
 KADASTRO/
YENİLEME/ GÜNCELLEME
TUTANAĞI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</si>
  <si>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KADASTRO/ YENİLEME/  GÜNCELLEME
TUTANAĞI
SAYISI
</t>
    </r>
    <r>
      <rPr>
        <b/>
        <sz val="11"/>
        <color rgb="FFFF0000"/>
        <rFont val="Arial"/>
        <family val="2"/>
        <charset val="162"/>
      </rPr>
      <t xml:space="preserve">1-28 ŞUBAT
2022
</t>
    </r>
  </si>
  <si>
    <r>
      <t xml:space="preserve">
GEÇEN 
AYLAR
TARANAN
 KADASTRO/
YENİLEME/  GÜNCELLEME
TUTANAĞI
SAYISI
</t>
    </r>
    <r>
      <rPr>
        <b/>
        <sz val="10"/>
        <color indexed="10"/>
        <rFont val="Arial"/>
        <family val="2"/>
        <charset val="162"/>
      </rPr>
      <t/>
    </r>
  </si>
  <si>
    <t>TOPLAM
KADASTRO/
YENİLEME/  GÜNCELLEME
TUTANAĞI 
SAYISI</t>
  </si>
  <si>
    <r>
      <t xml:space="preserve">
TARANAN
 TESCİL
İSTEM
BELGESİ
ORANI
</t>
    </r>
    <r>
      <rPr>
        <b/>
        <sz val="11"/>
        <color rgb="FFFF0000"/>
        <rFont val="Arial"/>
        <family val="2"/>
        <charset val="162"/>
      </rPr>
      <t>(YÜZDE %)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</si>
  <si>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TOPLAM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</si>
  <si>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TESCİL
İSTEM
BELGESİ
SAYISI
</t>
    </r>
    <r>
      <rPr>
        <b/>
        <sz val="11"/>
        <color rgb="FFFF0000"/>
        <rFont val="Arial"/>
        <family val="2"/>
        <charset val="162"/>
      </rPr>
      <t>1-28 ŞUBAT
2022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</si>
  <si>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GEÇEN 
AYLAR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</si>
  <si>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
TOPLAM
 TESCİL
İSTEM
BELGESİ
SAYISI
</t>
    </r>
    <r>
      <rPr>
        <b/>
        <sz val="11"/>
        <color rgb="FFFF0000"/>
        <rFont val="Arial"/>
        <family val="2"/>
        <charset val="162"/>
      </rPr>
      <t xml:space="preserve"> 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</si>
  <si>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TARAMA
YAPILAN 
YEVMİYE
 DOSYA
SAYISI
 ORANI
</t>
    </r>
    <r>
      <rPr>
        <b/>
        <sz val="11"/>
        <color indexed="10"/>
        <rFont val="Arial"/>
        <family val="2"/>
        <charset val="162"/>
      </rPr>
      <t>(YÜZDE %)</t>
    </r>
  </si>
  <si>
    <r>
      <t xml:space="preserve">
TOPLAM
TARANAN
YEVMİYE
DOSYA
SAYISI
</t>
    </r>
    <r>
      <rPr>
        <b/>
        <sz val="10"/>
        <color indexed="10"/>
        <rFont val="Arial"/>
        <family val="2"/>
        <charset val="162"/>
      </rPr>
      <t/>
    </r>
  </si>
  <si>
    <r>
      <t xml:space="preserve">BU AY
TARANAN
YEVMİYE
 DOSYA
SAYISI
</t>
    </r>
    <r>
      <rPr>
        <b/>
        <sz val="11"/>
        <color indexed="10"/>
        <rFont val="Arial"/>
        <family val="2"/>
        <charset val="162"/>
      </rPr>
      <t xml:space="preserve">1-28 ŞUBAT
2022
</t>
    </r>
  </si>
  <si>
    <r>
      <t xml:space="preserve">GEÇEN
AYLAR
TARANAN
 YEVMİYE
DOSYA
 SAYISI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</si>
  <si>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
İŞLEM
YEVMİYE
DOSYASI
SAYISI
</t>
    </r>
    <r>
      <rPr>
        <b/>
        <sz val="11"/>
        <color indexed="10"/>
        <rFont val="Arial"/>
        <family val="2"/>
        <charset val="162"/>
      </rPr>
      <t xml:space="preserve"> </t>
    </r>
  </si>
  <si>
    <t>KADASTRO TUTANAĞI</t>
  </si>
  <si>
    <t>TESCİL İSTEM BELGESİ</t>
  </si>
  <si>
    <t>İŞLEM BELGE TARAMA FAALİYETİ</t>
  </si>
  <si>
    <t>MÜDÜRLÜK</t>
  </si>
  <si>
    <t xml:space="preserve">BURSA TAPU VE KADASTRO IV.BÖLGE MÜDÜRLÜĞÜ
TAPU MÜDÜRLÜKLERİ  İŞLEM DOSYASI-BELGE VE TUTANAK TARAMA TAKİP RAPORU  (28 Şubat 2022 İtibariyle)    </t>
  </si>
  <si>
    <t>Resmi senet/Tescil istemler:resmi senetlerdir.</t>
  </si>
  <si>
    <t>TÜMÜ 229 CİLT.</t>
  </si>
  <si>
    <t>Resmi senet cildi açılıp normal tarayıcıda taranıyor.</t>
  </si>
  <si>
    <t xml:space="preserve">tümü  2375 </t>
  </si>
  <si>
    <t>tümü:269</t>
  </si>
  <si>
    <t xml:space="preserve">        YALOVA</t>
  </si>
  <si>
    <t>pilot:1742 cilt onaylandı.Pasifler taralıdır.</t>
  </si>
  <si>
    <t>pilot:4322 cilt onaylandı.
pasif resmi senetler taralı değil.Resmi senet/Tescil istemler: resmi senetlerdir.</t>
  </si>
  <si>
    <t xml:space="preserve"> Resmi senet/Tescil istemler:
resmi senetlerdir.</t>
  </si>
  <si>
    <t>8 adet cilt hata nedeniyle 
tekrar taranacaktır.</t>
  </si>
  <si>
    <t>pilot:2522 cilt onaylandı.
pasif resmi senetler taralı değil.</t>
  </si>
  <si>
    <t>pilot:445 cilt onaylandı.pasifler taralıdır.</t>
  </si>
  <si>
    <t>tümü:44 cilt</t>
  </si>
  <si>
    <t>pilot:370 cilt onaylandı.Pasifler taralıdır.</t>
  </si>
  <si>
    <t>TOPLAM 
 TAKBİSTE
ONAYLANMAYAN
RESMİ SENET
SAYISI
(Takbis)</t>
  </si>
  <si>
    <t>TOPLAM 
 TAKBİSTE
ONAYLANAN
RESMİ SENET
SAYISI
(Takbis)</t>
  </si>
  <si>
    <r>
      <rPr>
        <b/>
        <sz val="11"/>
        <rFont val="Arial"/>
        <family val="2"/>
        <charset val="162"/>
      </rPr>
      <t xml:space="preserve"> TOPLAM 
TAKBİS'E
AKTARILAN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</si>
  <si>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TAKBİSE
AKTARILAN
CİLT
SAYISI
(Müd.bildirimi)</t>
  </si>
  <si>
    <r>
      <rPr>
        <b/>
        <sz val="11"/>
        <rFont val="Arial"/>
        <family val="2"/>
        <charset val="162"/>
      </rPr>
      <t xml:space="preserve"> TOPLAM 
TARANAN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</si>
  <si>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TARANAN
CİLT
SAYISI</t>
  </si>
  <si>
    <r>
      <rPr>
        <b/>
        <sz val="11"/>
        <rFont val="Arial"/>
        <family val="2"/>
        <charset val="162"/>
      </rPr>
      <t>BU AY TARAMA
YAPILAN
CİLT
SAYISI</t>
    </r>
    <r>
      <rPr>
        <b/>
        <sz val="10"/>
        <color indexed="10"/>
        <rFont val="Arial"/>
        <family val="2"/>
        <charset val="162"/>
      </rPr>
      <t xml:space="preserve">
</t>
    </r>
    <r>
      <rPr>
        <b/>
        <sz val="11"/>
        <color indexed="10"/>
        <rFont val="Arial"/>
        <family val="2"/>
        <charset val="162"/>
      </rPr>
      <t>1-28 Şubat
2022</t>
    </r>
  </si>
  <si>
    <t xml:space="preserve"> GEÇEN 
AYLAR
TARAMA
YAPILAN
CİLT
 SAYISI 
</t>
  </si>
  <si>
    <r>
      <rPr>
        <b/>
        <sz val="11"/>
        <rFont val="Arial"/>
        <family val="2"/>
        <charset val="162"/>
      </rPr>
      <t xml:space="preserve">TOPLAM
TARANACAK 
RESMİ SENET 
CİLT 
SAYISI
</t>
    </r>
    <r>
      <rPr>
        <b/>
        <sz val="11"/>
        <color rgb="FFFF0000"/>
        <rFont val="Arial"/>
        <family val="2"/>
        <charset val="162"/>
      </rPr>
      <t>(Tapu envanter
Sisteminden alındı.31.03.2014 e kadar)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</si>
  <si>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t>RESMİ SENETNAKTARMA VE ONAY FAALİYETİ</t>
  </si>
  <si>
    <t>RESMİ SENET TARAMA FAALİYETİ</t>
  </si>
  <si>
    <r>
      <t xml:space="preserve">TAPU MÜDÜRLÜKLERİ RESMİ SENET  TARAMA-AKTARMA VE ONAY İŞLEMİ TAKİP RAPORU </t>
    </r>
    <r>
      <rPr>
        <b/>
        <sz val="12"/>
        <rFont val="Arial"/>
        <family val="2"/>
        <charset val="162"/>
      </rPr>
      <t xml:space="preserve">(28 Şubat 2022 İtibariyle)    </t>
    </r>
  </si>
  <si>
    <t>08.02.2021 de çanakkle il özel idaresine 10 adet ve kalkım belediyesine 7 adet yenice belediyesine 161 adet teslim edildi.</t>
  </si>
  <si>
    <t xml:space="preserve">Geyikli Beld.: 18.04.2019-273
Ezine Beld:14.06.2019-420  </t>
  </si>
  <si>
    <t>Çanakkale il özel idare:37-
Çanakkale belediyesi:5766 
kepez bld.:929 -3 kere</t>
  </si>
  <si>
    <t>Biga Beld.17.03.2020: 212- 06.05.2020:684-14.05.2020:1283
Karabiga Beld.22.07.2020:593  ayrıca devredilmeyen 300 proje mevcuttur.</t>
  </si>
  <si>
    <t>karesi belediyesine teslim edildi.</t>
  </si>
  <si>
    <t>--</t>
  </si>
  <si>
    <t>kısmen:bandırma:134+135+696 : 965</t>
  </si>
  <si>
    <t xml:space="preserve">15.10.2020:3238 - 10-30.09.2021 :1875 </t>
  </si>
  <si>
    <t>kadıköy beld.09.04.2020: 162 yalova belediyesine 4427 proje henüz teslim edilmedi.</t>
  </si>
  <si>
    <t>çınarcık beld:1104 koru beld.:281 esenköy beld.:580 teşvikiye beld.:66 teslim edildi.Kocadere(özel idare müd.): 83 teslim edildi.toplam:2114 teslim edildi.06.08.2021</t>
  </si>
  <si>
    <t xml:space="preserve">             YALOVA</t>
  </si>
  <si>
    <t>2 adet proje 28.05.2021 de devir edildi.
1 adet proje 08.09.2021 de devir edildi.
1 adet proje 11.11.2021 de devir edildi.</t>
  </si>
  <si>
    <t>tümü.</t>
  </si>
  <si>
    <t>2 defada teslim edilmiştir.</t>
  </si>
  <si>
    <t>DEVREDİLEN
TARİH</t>
  </si>
  <si>
    <t>TOPLAM
DEVREDİLEN
PROJE
 SAYISI</t>
  </si>
  <si>
    <r>
      <t xml:space="preserve">
ONAYLANAN
TOPLAM
PROJE
YÜZDESİ
</t>
    </r>
    <r>
      <rPr>
        <b/>
        <sz val="11"/>
        <color rgb="FFFF0000"/>
        <rFont val="Times New Roman"/>
        <family val="1"/>
        <charset val="162"/>
      </rPr>
      <t>%</t>
    </r>
  </si>
  <si>
    <t xml:space="preserve">
ONAYLANMAYAN
PROJE
SAYISI</t>
  </si>
  <si>
    <t xml:space="preserve">
ONAYLANAN
PROJE
SAYISI</t>
  </si>
  <si>
    <r>
      <t xml:space="preserve">
TAKBİS'E AKTARILAN
PROJE
YÜZDESİ
</t>
    </r>
    <r>
      <rPr>
        <b/>
        <sz val="12"/>
        <color rgb="FFFF0000"/>
        <rFont val="Times New Roman"/>
        <family val="1"/>
        <charset val="162"/>
      </rPr>
      <t>%</t>
    </r>
  </si>
  <si>
    <t>TOPLAM
TAKBİS'E
AKTARILAN
PROJE 
SAYISI</t>
  </si>
  <si>
    <r>
      <t xml:space="preserve">
PROJE
TARAMA
YÜZDESİ
</t>
    </r>
    <r>
      <rPr>
        <b/>
        <sz val="12"/>
        <color rgb="FFFF0000"/>
        <rFont val="Times New Roman"/>
        <family val="1"/>
        <charset val="162"/>
      </rPr>
      <t>%</t>
    </r>
  </si>
  <si>
    <t>TOPLAM
TARAMASI YAPILAN MİMARİ 
PROJE 
SAYISI</t>
  </si>
  <si>
    <r>
      <t xml:space="preserve">BU AY
TARANAN
PROJE 
SAYISI
</t>
    </r>
    <r>
      <rPr>
        <b/>
        <sz val="12"/>
        <color rgb="FFFF0000"/>
        <rFont val="Times New Roman"/>
        <family val="1"/>
        <charset val="162"/>
      </rPr>
      <t>1-28 Şubat
2022</t>
    </r>
  </si>
  <si>
    <t>GEÇEN
 AYLAR
TARANAN
PROJE
SAYISI</t>
  </si>
  <si>
    <t>TOPLAM TARANACAK MİMARİ
 PROJE
 SAYISI</t>
  </si>
  <si>
    <t>ONAYLAMA FAALİYETİ (Takbis)</t>
  </si>
  <si>
    <t>PROJE TAKBİSE AKTARMA</t>
  </si>
  <si>
    <t>PROJE TARAMA (Müd.bildirimi)</t>
  </si>
  <si>
    <t>TAPU 
MÜDÜRLÜK</t>
  </si>
  <si>
    <t>SIRA
NO</t>
  </si>
  <si>
    <t>TAPU MÜDÜRLÜKLERİ MİMARİ PROJE TARAMA-AKTARMA VE ONAY İŞLEMLERİ TAKİP RAPORU (28 Şubat  2022 itibariyle)</t>
  </si>
  <si>
    <t>BURSA TAPU VE KADASTRO IV.BÖLGE MÜDÜRLÜĞÜ</t>
  </si>
  <si>
    <r>
      <t xml:space="preserve">BU AY
YAPILAN
 AKTİF 
PARSEL
SAYISI
</t>
    </r>
    <r>
      <rPr>
        <b/>
        <sz val="11"/>
        <color indexed="10"/>
        <rFont val="Arial"/>
        <family val="2"/>
        <charset val="162"/>
      </rPr>
      <t>1-28 ŞUBAT
2022</t>
    </r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</si>
</sst>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6"/>
      <name val="Arial"/>
      <family val="2"/>
      <charset val="162"/>
    </font>
    <font>
      <b/>
      <sz val="11"/>
      <name val="Arial"/>
      <family val="2"/>
      <charset val="162"/>
    </font>
    <font>
      <b/>
      <sz val="13"/>
      <color rgb="FF002060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color rgb="FFFF0000"/>
      <name val="Arial"/>
      <family val="2"/>
      <charset val="162"/>
    </font>
    <font>
      <b/>
      <sz val="12"/>
      <color rgb="FF00206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3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sz val="9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11"/>
      <color indexed="10"/>
      <name val="Arial"/>
      <family val="2"/>
      <charset val="162"/>
    </font>
    <font>
      <sz val="10"/>
      <name val="Arial"/>
      <charset val="162"/>
    </font>
    <font>
      <b/>
      <sz val="14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4"/>
      <color rgb="FF00206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3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sz val="13"/>
      <color theme="1"/>
      <name val="Arial"/>
      <family val="2"/>
      <charset val="162"/>
    </font>
    <font>
      <b/>
      <sz val="10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488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1" fillId="0" borderId="0" xfId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textRotation="90"/>
    </xf>
    <xf numFmtId="0" fontId="2" fillId="2" borderId="0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4" borderId="3" xfId="1" applyNumberFormat="1" applyFont="1" applyFill="1" applyBorder="1" applyAlignment="1">
      <alignment horizontal="right" vertical="center"/>
    </xf>
    <xf numFmtId="1" fontId="6" fillId="4" borderId="4" xfId="0" applyNumberFormat="1" applyFont="1" applyFill="1" applyBorder="1" applyAlignment="1">
      <alignment horizontal="center" vertical="center"/>
    </xf>
    <xf numFmtId="3" fontId="5" fillId="4" borderId="5" xfId="1" applyNumberFormat="1" applyFont="1" applyFill="1" applyBorder="1" applyAlignment="1">
      <alignment horizontal="right" vertical="center"/>
    </xf>
    <xf numFmtId="4" fontId="7" fillId="4" borderId="5" xfId="1" applyNumberFormat="1" applyFont="1" applyFill="1" applyBorder="1" applyAlignment="1">
      <alignment horizontal="right" vertical="center"/>
    </xf>
    <xf numFmtId="3" fontId="5" fillId="4" borderId="6" xfId="1" applyNumberFormat="1" applyFont="1" applyFill="1" applyBorder="1" applyAlignment="1">
      <alignment horizontal="right" vertical="center"/>
    </xf>
    <xf numFmtId="1" fontId="11" fillId="2" borderId="2" xfId="1" applyNumberFormat="1" applyFont="1" applyFill="1" applyBorder="1" applyAlignment="1">
      <alignment horizontal="left" vertical="center"/>
    </xf>
    <xf numFmtId="1" fontId="6" fillId="2" borderId="11" xfId="0" applyNumberFormat="1" applyFont="1" applyFill="1" applyBorder="1" applyAlignment="1">
      <alignment horizontal="center" vertical="center"/>
    </xf>
    <xf numFmtId="3" fontId="13" fillId="2" borderId="12" xfId="1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>
      <alignment horizontal="right"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left" vertical="center"/>
    </xf>
    <xf numFmtId="0" fontId="2" fillId="3" borderId="17" xfId="1" applyFont="1" applyFill="1" applyBorder="1" applyAlignment="1">
      <alignment horizontal="center" vertical="center"/>
    </xf>
    <xf numFmtId="1" fontId="11" fillId="2" borderId="18" xfId="1" applyNumberFormat="1" applyFont="1" applyFill="1" applyBorder="1" applyAlignment="1">
      <alignment horizontal="left" vertical="center"/>
    </xf>
    <xf numFmtId="1" fontId="6" fillId="6" borderId="19" xfId="0" applyNumberFormat="1" applyFont="1" applyFill="1" applyBorder="1" applyAlignment="1">
      <alignment horizontal="center" vertical="center"/>
    </xf>
    <xf numFmtId="3" fontId="13" fillId="6" borderId="12" xfId="1" applyNumberFormat="1" applyFont="1" applyFill="1" applyBorder="1" applyAlignment="1">
      <alignment horizontal="right" vertical="center"/>
    </xf>
    <xf numFmtId="4" fontId="7" fillId="6" borderId="1" xfId="1" applyNumberFormat="1" applyFont="1" applyFill="1" applyBorder="1" applyAlignment="1">
      <alignment horizontal="right" vertical="center"/>
    </xf>
    <xf numFmtId="3" fontId="6" fillId="6" borderId="1" xfId="1" applyNumberFormat="1" applyFont="1" applyFill="1" applyBorder="1" applyAlignment="1">
      <alignment horizontal="right" vertical="center"/>
    </xf>
    <xf numFmtId="3" fontId="6" fillId="6" borderId="17" xfId="1" applyNumberFormat="1" applyFont="1" applyFill="1" applyBorder="1" applyAlignment="1">
      <alignment horizontal="right" vertical="center"/>
    </xf>
    <xf numFmtId="0" fontId="2" fillId="6" borderId="15" xfId="1" applyFont="1" applyFill="1" applyBorder="1" applyAlignment="1">
      <alignment horizontal="left" vertical="center"/>
    </xf>
    <xf numFmtId="4" fontId="7" fillId="2" borderId="1" xfId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1" fontId="6" fillId="2" borderId="19" xfId="0" applyNumberFormat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1" fontId="11" fillId="2" borderId="18" xfId="1" applyNumberFormat="1" applyFont="1" applyFill="1" applyBorder="1" applyAlignment="1">
      <alignment horizontal="left" vertical="center" wrapText="1"/>
    </xf>
    <xf numFmtId="1" fontId="15" fillId="2" borderId="2" xfId="1" applyNumberFormat="1" applyFont="1" applyFill="1" applyBorder="1" applyAlignment="1">
      <alignment horizontal="left" vertical="center"/>
    </xf>
    <xf numFmtId="1" fontId="15" fillId="2" borderId="18" xfId="1" applyNumberFormat="1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left" vertical="center"/>
    </xf>
    <xf numFmtId="1" fontId="11" fillId="2" borderId="21" xfId="0" applyNumberFormat="1" applyFont="1" applyFill="1" applyBorder="1" applyAlignment="1">
      <alignment horizontal="left" vertical="center"/>
    </xf>
    <xf numFmtId="4" fontId="7" fillId="6" borderId="12" xfId="1" applyNumberFormat="1" applyFont="1" applyFill="1" applyBorder="1" applyAlignment="1">
      <alignment horizontal="right" vertical="center"/>
    </xf>
    <xf numFmtId="3" fontId="6" fillId="6" borderId="12" xfId="1" applyNumberFormat="1" applyFont="1" applyFill="1" applyBorder="1" applyAlignment="1">
      <alignment horizontal="right" vertical="center"/>
    </xf>
    <xf numFmtId="3" fontId="6" fillId="6" borderId="22" xfId="1" applyNumberFormat="1" applyFont="1" applyFill="1" applyBorder="1" applyAlignment="1">
      <alignment horizontal="right" vertical="center"/>
    </xf>
    <xf numFmtId="0" fontId="2" fillId="6" borderId="19" xfId="1" applyFont="1" applyFill="1" applyBorder="1" applyAlignment="1">
      <alignment horizontal="left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11" fillId="2" borderId="2" xfId="1" applyNumberFormat="1" applyFont="1" applyFill="1" applyBorder="1" applyAlignment="1">
      <alignment horizontal="left" vertical="center" wrapText="1"/>
    </xf>
    <xf numFmtId="3" fontId="13" fillId="6" borderId="17" xfId="1" applyNumberFormat="1" applyFont="1" applyFill="1" applyBorder="1" applyAlignment="1">
      <alignment horizontal="right" vertical="center"/>
    </xf>
    <xf numFmtId="0" fontId="2" fillId="3" borderId="2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9" fillId="0" borderId="0" xfId="4"/>
    <xf numFmtId="0" fontId="19" fillId="0" borderId="0" xfId="4" applyAlignment="1">
      <alignment horizontal="left"/>
    </xf>
    <xf numFmtId="0" fontId="2" fillId="0" borderId="0" xfId="4" applyFont="1" applyAlignment="1"/>
    <xf numFmtId="0" fontId="20" fillId="0" borderId="0" xfId="4" applyFont="1" applyAlignment="1"/>
    <xf numFmtId="0" fontId="9" fillId="0" borderId="0" xfId="4" applyFont="1" applyAlignment="1">
      <alignment horizontal="center"/>
    </xf>
    <xf numFmtId="4" fontId="5" fillId="4" borderId="3" xfId="4" applyNumberFormat="1" applyFont="1" applyFill="1" applyBorder="1" applyAlignment="1">
      <alignment horizontal="right" vertical="center"/>
    </xf>
    <xf numFmtId="1" fontId="6" fillId="4" borderId="3" xfId="4" applyNumberFormat="1" applyFont="1" applyFill="1" applyBorder="1" applyAlignment="1">
      <alignment horizontal="center" vertical="center"/>
    </xf>
    <xf numFmtId="1" fontId="21" fillId="4" borderId="3" xfId="4" applyNumberFormat="1" applyFont="1" applyFill="1" applyBorder="1" applyAlignment="1">
      <alignment horizontal="center" vertical="center"/>
    </xf>
    <xf numFmtId="4" fontId="22" fillId="4" borderId="34" xfId="4" applyNumberFormat="1" applyFont="1" applyFill="1" applyBorder="1" applyAlignment="1">
      <alignment horizontal="right" vertical="center"/>
    </xf>
    <xf numFmtId="3" fontId="23" fillId="4" borderId="26" xfId="4" applyNumberFormat="1" applyFont="1" applyFill="1" applyBorder="1" applyAlignment="1">
      <alignment horizontal="right" vertical="center"/>
    </xf>
    <xf numFmtId="3" fontId="23" fillId="4" borderId="5" xfId="4" applyNumberFormat="1" applyFont="1" applyFill="1" applyBorder="1" applyAlignment="1">
      <alignment horizontal="center" vertical="center"/>
    </xf>
    <xf numFmtId="3" fontId="23" fillId="4" borderId="24" xfId="4" applyNumberFormat="1" applyFont="1" applyFill="1" applyBorder="1" applyAlignment="1">
      <alignment horizontal="right" vertical="center"/>
    </xf>
    <xf numFmtId="0" fontId="19" fillId="0" borderId="0" xfId="4" applyAlignment="1">
      <alignment horizontal="center" vertical="center"/>
    </xf>
    <xf numFmtId="4" fontId="9" fillId="2" borderId="35" xfId="4" applyNumberFormat="1" applyFont="1" applyFill="1" applyBorder="1" applyAlignment="1">
      <alignment horizontal="left" vertical="center" wrapText="1"/>
    </xf>
    <xf numFmtId="1" fontId="6" fillId="6" borderId="36" xfId="4" applyNumberFormat="1" applyFont="1" applyFill="1" applyBorder="1" applyAlignment="1">
      <alignment horizontal="center" vertical="center"/>
    </xf>
    <xf numFmtId="1" fontId="21" fillId="6" borderId="37" xfId="4" applyNumberFormat="1" applyFont="1" applyFill="1" applyBorder="1" applyAlignment="1">
      <alignment horizontal="center" vertical="center"/>
    </xf>
    <xf numFmtId="4" fontId="22" fillId="6" borderId="38" xfId="4" applyNumberFormat="1" applyFont="1" applyFill="1" applyBorder="1" applyAlignment="1">
      <alignment horizontal="right" vertical="center"/>
    </xf>
    <xf numFmtId="3" fontId="20" fillId="6" borderId="39" xfId="4" applyNumberFormat="1" applyFont="1" applyFill="1" applyBorder="1" applyAlignment="1">
      <alignment horizontal="right" vertical="center"/>
    </xf>
    <xf numFmtId="3" fontId="20" fillId="6" borderId="40" xfId="4" applyNumberFormat="1" applyFont="1" applyFill="1" applyBorder="1" applyAlignment="1">
      <alignment horizontal="right" vertical="center"/>
    </xf>
    <xf numFmtId="0" fontId="20" fillId="6" borderId="15" xfId="4" applyFont="1" applyFill="1" applyBorder="1" applyAlignment="1">
      <alignment horizontal="left" vertical="center"/>
    </xf>
    <xf numFmtId="0" fontId="20" fillId="3" borderId="17" xfId="4" applyFont="1" applyFill="1" applyBorder="1" applyAlignment="1">
      <alignment horizontal="center" vertical="center"/>
    </xf>
    <xf numFmtId="4" fontId="24" fillId="2" borderId="35" xfId="4" applyNumberFormat="1" applyFont="1" applyFill="1" applyBorder="1" applyAlignment="1">
      <alignment horizontal="left" vertical="center" wrapText="1"/>
    </xf>
    <xf numFmtId="1" fontId="6" fillId="6" borderId="41" xfId="4" applyNumberFormat="1" applyFont="1" applyFill="1" applyBorder="1" applyAlignment="1">
      <alignment horizontal="center" vertical="center"/>
    </xf>
    <xf numFmtId="1" fontId="21" fillId="6" borderId="21" xfId="4" applyNumberFormat="1" applyFont="1" applyFill="1" applyBorder="1" applyAlignment="1">
      <alignment horizontal="center" vertical="center"/>
    </xf>
    <xf numFmtId="4" fontId="22" fillId="6" borderId="42" xfId="4" applyNumberFormat="1" applyFont="1" applyFill="1" applyBorder="1" applyAlignment="1">
      <alignment horizontal="right" vertical="center"/>
    </xf>
    <xf numFmtId="3" fontId="20" fillId="6" borderId="1" xfId="4" applyNumberFormat="1" applyFont="1" applyFill="1" applyBorder="1" applyAlignment="1">
      <alignment horizontal="right" vertical="center"/>
    </xf>
    <xf numFmtId="3" fontId="20" fillId="6" borderId="17" xfId="4" applyNumberFormat="1" applyFont="1" applyFill="1" applyBorder="1" applyAlignment="1">
      <alignment horizontal="right" vertical="center"/>
    </xf>
    <xf numFmtId="1" fontId="6" fillId="2" borderId="35" xfId="4" applyNumberFormat="1" applyFont="1" applyFill="1" applyBorder="1" applyAlignment="1">
      <alignment horizontal="center" vertical="center"/>
    </xf>
    <xf numFmtId="1" fontId="21" fillId="2" borderId="21" xfId="4" applyNumberFormat="1" applyFont="1" applyFill="1" applyBorder="1" applyAlignment="1">
      <alignment horizontal="center" vertical="center"/>
    </xf>
    <xf numFmtId="4" fontId="22" fillId="2" borderId="42" xfId="4" applyNumberFormat="1" applyFont="1" applyFill="1" applyBorder="1" applyAlignment="1">
      <alignment horizontal="right" vertical="center"/>
    </xf>
    <xf numFmtId="3" fontId="20" fillId="2" borderId="1" xfId="4" applyNumberFormat="1" applyFont="1" applyFill="1" applyBorder="1" applyAlignment="1">
      <alignment horizontal="right" vertical="center"/>
    </xf>
    <xf numFmtId="3" fontId="20" fillId="2" borderId="17" xfId="4" applyNumberFormat="1" applyFont="1" applyFill="1" applyBorder="1" applyAlignment="1">
      <alignment horizontal="right" vertical="center"/>
    </xf>
    <xf numFmtId="0" fontId="20" fillId="2" borderId="15" xfId="4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20" fillId="2" borderId="20" xfId="4" applyFont="1" applyFill="1" applyBorder="1" applyAlignment="1">
      <alignment horizontal="left" vertical="center"/>
    </xf>
    <xf numFmtId="4" fontId="16" fillId="2" borderId="35" xfId="4" applyNumberFormat="1" applyFont="1" applyFill="1" applyBorder="1" applyAlignment="1">
      <alignment horizontal="left" vertical="center" wrapText="1"/>
    </xf>
    <xf numFmtId="1" fontId="6" fillId="6" borderId="35" xfId="4" applyNumberFormat="1" applyFont="1" applyFill="1" applyBorder="1" applyAlignment="1">
      <alignment horizontal="center" vertical="center"/>
    </xf>
    <xf numFmtId="0" fontId="20" fillId="6" borderId="20" xfId="4" applyFont="1" applyFill="1" applyBorder="1" applyAlignment="1">
      <alignment horizontal="left" vertical="center"/>
    </xf>
    <xf numFmtId="4" fontId="24" fillId="2" borderId="35" xfId="4" applyNumberFormat="1" applyFont="1" applyFill="1" applyBorder="1" applyAlignment="1">
      <alignment horizontal="left" vertical="center"/>
    </xf>
    <xf numFmtId="4" fontId="26" fillId="2" borderId="35" xfId="4" applyNumberFormat="1" applyFont="1" applyFill="1" applyBorder="1" applyAlignment="1">
      <alignment horizontal="left" vertical="center" wrapText="1"/>
    </xf>
    <xf numFmtId="4" fontId="16" fillId="2" borderId="35" xfId="4" applyNumberFormat="1" applyFont="1" applyFill="1" applyBorder="1" applyAlignment="1">
      <alignment horizontal="left" vertical="center"/>
    </xf>
    <xf numFmtId="1" fontId="6" fillId="2" borderId="30" xfId="4" applyNumberFormat="1" applyFont="1" applyFill="1" applyBorder="1" applyAlignment="1">
      <alignment horizontal="center" vertical="center"/>
    </xf>
    <xf numFmtId="4" fontId="22" fillId="2" borderId="43" xfId="4" applyNumberFormat="1" applyFont="1" applyFill="1" applyBorder="1" applyAlignment="1">
      <alignment horizontal="right" vertical="center"/>
    </xf>
    <xf numFmtId="3" fontId="20" fillId="2" borderId="12" xfId="4" applyNumberFormat="1" applyFont="1" applyFill="1" applyBorder="1" applyAlignment="1">
      <alignment horizontal="right" vertical="center"/>
    </xf>
    <xf numFmtId="3" fontId="20" fillId="2" borderId="22" xfId="4" applyNumberFormat="1" applyFont="1" applyFill="1" applyBorder="1" applyAlignment="1">
      <alignment horizontal="right" vertical="center"/>
    </xf>
    <xf numFmtId="0" fontId="20" fillId="2" borderId="19" xfId="4" applyFont="1" applyFill="1" applyBorder="1" applyAlignment="1">
      <alignment horizontal="left" vertical="center"/>
    </xf>
    <xf numFmtId="1" fontId="21" fillId="6" borderId="18" xfId="4" applyNumberFormat="1" applyFont="1" applyFill="1" applyBorder="1" applyAlignment="1">
      <alignment horizontal="center" vertical="center"/>
    </xf>
    <xf numFmtId="4" fontId="27" fillId="2" borderId="35" xfId="4" applyNumberFormat="1" applyFont="1" applyFill="1" applyBorder="1" applyAlignment="1">
      <alignment horizontal="left" vertical="center" wrapText="1"/>
    </xf>
    <xf numFmtId="4" fontId="9" fillId="2" borderId="35" xfId="4" applyNumberFormat="1" applyFont="1" applyFill="1" applyBorder="1" applyAlignment="1">
      <alignment horizontal="left" vertical="center"/>
    </xf>
    <xf numFmtId="1" fontId="21" fillId="6" borderId="28" xfId="4" applyNumberFormat="1" applyFont="1" applyFill="1" applyBorder="1" applyAlignment="1">
      <alignment horizontal="center" vertical="center"/>
    </xf>
    <xf numFmtId="0" fontId="20" fillId="3" borderId="22" xfId="4" applyFont="1" applyFill="1" applyBorder="1" applyAlignment="1">
      <alignment horizontal="center" vertical="center"/>
    </xf>
    <xf numFmtId="0" fontId="4" fillId="8" borderId="44" xfId="4" applyFont="1" applyFill="1" applyBorder="1" applyAlignment="1">
      <alignment horizontal="center" vertical="center" wrapText="1"/>
    </xf>
    <xf numFmtId="0" fontId="4" fillId="8" borderId="13" xfId="4" applyFont="1" applyFill="1" applyBorder="1" applyAlignment="1">
      <alignment horizontal="center" vertical="center" wrapText="1"/>
    </xf>
    <xf numFmtId="0" fontId="4" fillId="2" borderId="13" xfId="4" applyFont="1" applyFill="1" applyBorder="1" applyAlignment="1">
      <alignment horizontal="center" vertical="center" wrapText="1"/>
    </xf>
    <xf numFmtId="0" fontId="4" fillId="8" borderId="14" xfId="4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left"/>
    </xf>
    <xf numFmtId="0" fontId="2" fillId="0" borderId="0" xfId="2" applyFont="1" applyAlignment="1"/>
    <xf numFmtId="0" fontId="28" fillId="0" borderId="0" xfId="2" applyFont="1" applyAlignment="1">
      <alignment horizontal="left"/>
    </xf>
    <xf numFmtId="0" fontId="28" fillId="0" borderId="0" xfId="2" applyFont="1"/>
    <xf numFmtId="0" fontId="1" fillId="0" borderId="0" xfId="2" applyAlignment="1">
      <alignment horizontal="center" vertical="center"/>
    </xf>
    <xf numFmtId="14" fontId="2" fillId="0" borderId="0" xfId="2" applyNumberFormat="1" applyFont="1" applyBorder="1" applyAlignment="1">
      <alignment horizontal="center"/>
    </xf>
    <xf numFmtId="14" fontId="28" fillId="0" borderId="0" xfId="2" applyNumberFormat="1" applyFont="1"/>
    <xf numFmtId="0" fontId="3" fillId="2" borderId="0" xfId="0" applyFont="1" applyFill="1" applyBorder="1" applyAlignment="1">
      <alignment vertical="center" textRotation="90"/>
    </xf>
    <xf numFmtId="0" fontId="2" fillId="2" borderId="0" xfId="0" applyFont="1" applyFill="1" applyBorder="1" applyAlignment="1">
      <alignment horizontal="center" vertical="center"/>
    </xf>
    <xf numFmtId="3" fontId="13" fillId="4" borderId="5" xfId="2" applyNumberFormat="1" applyFont="1" applyFill="1" applyBorder="1" applyAlignment="1">
      <alignment horizontal="right" vertical="center"/>
    </xf>
    <xf numFmtId="3" fontId="13" fillId="4" borderId="47" xfId="2" applyNumberFormat="1" applyFont="1" applyFill="1" applyBorder="1" applyAlignment="1">
      <alignment horizontal="right" vertical="center"/>
    </xf>
    <xf numFmtId="4" fontId="7" fillId="4" borderId="48" xfId="2" applyNumberFormat="1" applyFont="1" applyFill="1" applyBorder="1" applyAlignment="1">
      <alignment horizontal="right" vertical="center"/>
    </xf>
    <xf numFmtId="3" fontId="13" fillId="4" borderId="6" xfId="2" applyNumberFormat="1" applyFont="1" applyFill="1" applyBorder="1" applyAlignment="1">
      <alignment horizontal="right" vertical="center"/>
    </xf>
    <xf numFmtId="4" fontId="7" fillId="4" borderId="4" xfId="2" applyNumberFormat="1" applyFont="1" applyFill="1" applyBorder="1" applyAlignment="1">
      <alignment horizontal="right" vertical="center"/>
    </xf>
    <xf numFmtId="4" fontId="7" fillId="4" borderId="8" xfId="2" applyNumberFormat="1" applyFont="1" applyFill="1" applyBorder="1" applyAlignment="1">
      <alignment horizontal="right" vertical="center"/>
    </xf>
    <xf numFmtId="3" fontId="13" fillId="4" borderId="9" xfId="2" applyNumberFormat="1" applyFont="1" applyFill="1" applyBorder="1" applyAlignment="1">
      <alignment horizontal="right" vertical="center"/>
    </xf>
    <xf numFmtId="0" fontId="1" fillId="0" borderId="36" xfId="2" applyFont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right" vertical="center"/>
    </xf>
    <xf numFmtId="3" fontId="6" fillId="10" borderId="13" xfId="2" applyNumberFormat="1" applyFont="1" applyFill="1" applyBorder="1" applyAlignment="1">
      <alignment horizontal="right" vertical="center"/>
    </xf>
    <xf numFmtId="3" fontId="6" fillId="10" borderId="14" xfId="2" applyNumberFormat="1" applyFont="1" applyFill="1" applyBorder="1" applyAlignment="1">
      <alignment horizontal="right" vertical="center"/>
    </xf>
    <xf numFmtId="4" fontId="7" fillId="10" borderId="15" xfId="2" applyNumberFormat="1" applyFont="1" applyFill="1" applyBorder="1" applyAlignment="1">
      <alignment horizontal="right" vertical="center"/>
    </xf>
    <xf numFmtId="3" fontId="6" fillId="10" borderId="1" xfId="2" applyNumberFormat="1" applyFont="1" applyFill="1" applyBorder="1" applyAlignment="1">
      <alignment horizontal="right" vertical="center"/>
    </xf>
    <xf numFmtId="4" fontId="7" fillId="10" borderId="20" xfId="2" applyNumberFormat="1" applyFont="1" applyFill="1" applyBorder="1" applyAlignment="1">
      <alignment horizontal="right" vertical="center"/>
    </xf>
    <xf numFmtId="3" fontId="6" fillId="10" borderId="39" xfId="2" applyNumberFormat="1" applyFont="1" applyFill="1" applyBorder="1" applyAlignment="1">
      <alignment horizontal="right" vertical="center"/>
    </xf>
    <xf numFmtId="3" fontId="13" fillId="6" borderId="40" xfId="0" applyNumberFormat="1" applyFont="1" applyFill="1" applyBorder="1" applyAlignment="1">
      <alignment horizontal="right" vertical="center"/>
    </xf>
    <xf numFmtId="0" fontId="2" fillId="10" borderId="15" xfId="0" applyFont="1" applyFill="1" applyBorder="1" applyAlignment="1">
      <alignment horizontal="left" vertical="center"/>
    </xf>
    <xf numFmtId="0" fontId="2" fillId="9" borderId="17" xfId="0" applyFont="1" applyFill="1" applyBorder="1" applyAlignment="1">
      <alignment horizontal="center" vertical="center"/>
    </xf>
    <xf numFmtId="0" fontId="31" fillId="0" borderId="35" xfId="2" applyFont="1" applyBorder="1" applyAlignment="1">
      <alignment horizontal="left" vertical="center" wrapText="1"/>
    </xf>
    <xf numFmtId="4" fontId="7" fillId="6" borderId="42" xfId="2" applyNumberFormat="1" applyFont="1" applyFill="1" applyBorder="1" applyAlignment="1">
      <alignment horizontal="right" vertical="center"/>
    </xf>
    <xf numFmtId="3" fontId="6" fillId="6" borderId="1" xfId="2" applyNumberFormat="1" applyFont="1" applyFill="1" applyBorder="1" applyAlignment="1">
      <alignment horizontal="right" vertical="center"/>
    </xf>
    <xf numFmtId="3" fontId="6" fillId="6" borderId="17" xfId="2" applyNumberFormat="1" applyFont="1" applyFill="1" applyBorder="1" applyAlignment="1">
      <alignment horizontal="right" vertical="center"/>
    </xf>
    <xf numFmtId="4" fontId="7" fillId="6" borderId="20" xfId="2" applyNumberFormat="1" applyFont="1" applyFill="1" applyBorder="1" applyAlignment="1">
      <alignment horizontal="right" vertical="center"/>
    </xf>
    <xf numFmtId="4" fontId="7" fillId="3" borderId="20" xfId="2" applyNumberFormat="1" applyFont="1" applyFill="1" applyBorder="1" applyAlignment="1">
      <alignment horizontal="right" vertical="center"/>
    </xf>
    <xf numFmtId="3" fontId="6" fillId="3" borderId="1" xfId="2" applyNumberFormat="1" applyFont="1" applyFill="1" applyBorder="1" applyAlignment="1">
      <alignment horizontal="right" vertical="center"/>
    </xf>
    <xf numFmtId="3" fontId="13" fillId="6" borderId="14" xfId="0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left" vertical="center"/>
    </xf>
    <xf numFmtId="0" fontId="1" fillId="0" borderId="35" xfId="2" applyFont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right" vertical="center"/>
    </xf>
    <xf numFmtId="3" fontId="6" fillId="10" borderId="17" xfId="2" applyNumberFormat="1" applyFont="1" applyFill="1" applyBorder="1" applyAlignment="1">
      <alignment horizontal="right" vertical="center"/>
    </xf>
    <xf numFmtId="3" fontId="13" fillId="10" borderId="14" xfId="0" applyNumberFormat="1" applyFont="1" applyFill="1" applyBorder="1" applyAlignment="1">
      <alignment horizontal="right" vertical="center"/>
    </xf>
    <xf numFmtId="0" fontId="1" fillId="0" borderId="35" xfId="2" applyFont="1" applyBorder="1" applyAlignment="1">
      <alignment horizontal="left" vertical="center"/>
    </xf>
    <xf numFmtId="4" fontId="7" fillId="3" borderId="42" xfId="2" applyNumberFormat="1" applyFont="1" applyFill="1" applyBorder="1" applyAlignment="1">
      <alignment horizontal="right" vertical="center"/>
    </xf>
    <xf numFmtId="3" fontId="6" fillId="3" borderId="17" xfId="2" applyNumberFormat="1" applyFont="1" applyFill="1" applyBorder="1" applyAlignment="1">
      <alignment horizontal="right" vertical="center"/>
    </xf>
    <xf numFmtId="3" fontId="13" fillId="3" borderId="14" xfId="0" applyNumberFormat="1" applyFont="1" applyFill="1" applyBorder="1" applyAlignment="1">
      <alignment horizontal="right" vertical="center"/>
    </xf>
    <xf numFmtId="0" fontId="1" fillId="0" borderId="35" xfId="2" applyFont="1" applyBorder="1" applyAlignment="1">
      <alignment horizontal="left" vertical="center" wrapText="1"/>
    </xf>
    <xf numFmtId="3" fontId="13" fillId="3" borderId="17" xfId="0" applyNumberFormat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4" fontId="7" fillId="9" borderId="42" xfId="2" applyNumberFormat="1" applyFont="1" applyFill="1" applyBorder="1" applyAlignment="1">
      <alignment horizontal="right" vertical="center"/>
    </xf>
    <xf numFmtId="3" fontId="6" fillId="9" borderId="1" xfId="2" applyNumberFormat="1" applyFont="1" applyFill="1" applyBorder="1" applyAlignment="1">
      <alignment horizontal="right" vertical="center"/>
    </xf>
    <xf numFmtId="3" fontId="6" fillId="9" borderId="17" xfId="2" applyNumberFormat="1" applyFont="1" applyFill="1" applyBorder="1" applyAlignment="1">
      <alignment horizontal="right" vertical="center"/>
    </xf>
    <xf numFmtId="4" fontId="7" fillId="9" borderId="20" xfId="2" applyNumberFormat="1" applyFont="1" applyFill="1" applyBorder="1" applyAlignment="1">
      <alignment horizontal="right" vertical="center"/>
    </xf>
    <xf numFmtId="3" fontId="13" fillId="9" borderId="17" xfId="0" applyNumberFormat="1" applyFont="1" applyFill="1" applyBorder="1" applyAlignment="1">
      <alignment horizontal="right" vertical="center"/>
    </xf>
    <xf numFmtId="0" fontId="2" fillId="9" borderId="20" xfId="0" applyFont="1" applyFill="1" applyBorder="1" applyAlignment="1">
      <alignment horizontal="left" vertical="center"/>
    </xf>
    <xf numFmtId="3" fontId="13" fillId="6" borderId="17" xfId="0" applyNumberFormat="1" applyFont="1" applyFill="1" applyBorder="1" applyAlignment="1">
      <alignment horizontal="right" vertical="center"/>
    </xf>
    <xf numFmtId="3" fontId="13" fillId="10" borderId="17" xfId="0" applyNumberFormat="1" applyFont="1" applyFill="1" applyBorder="1" applyAlignment="1">
      <alignment horizontal="right" vertical="center"/>
    </xf>
    <xf numFmtId="0" fontId="1" fillId="0" borderId="18" xfId="2" applyFont="1" applyBorder="1" applyAlignment="1">
      <alignment horizontal="left" vertical="center" wrapText="1"/>
    </xf>
    <xf numFmtId="0" fontId="1" fillId="0" borderId="18" xfId="2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1" fillId="0" borderId="35" xfId="2" applyBorder="1" applyAlignment="1">
      <alignment horizontal="left" vertical="center"/>
    </xf>
    <xf numFmtId="0" fontId="1" fillId="0" borderId="35" xfId="2" applyBorder="1" applyAlignment="1">
      <alignment horizontal="center" vertical="center"/>
    </xf>
    <xf numFmtId="0" fontId="1" fillId="0" borderId="35" xfId="2" applyBorder="1" applyAlignment="1">
      <alignment horizontal="left" vertical="center" wrapText="1"/>
    </xf>
    <xf numFmtId="0" fontId="15" fillId="0" borderId="35" xfId="2" applyFont="1" applyBorder="1" applyAlignment="1">
      <alignment horizontal="left" vertical="center"/>
    </xf>
    <xf numFmtId="3" fontId="15" fillId="0" borderId="35" xfId="2" applyNumberFormat="1" applyFont="1" applyBorder="1" applyAlignment="1">
      <alignment horizontal="left" vertical="center" wrapText="1"/>
    </xf>
    <xf numFmtId="3" fontId="13" fillId="3" borderId="1" xfId="2" applyNumberFormat="1" applyFont="1" applyFill="1" applyBorder="1" applyAlignment="1">
      <alignment horizontal="right" vertical="center"/>
    </xf>
    <xf numFmtId="4" fontId="7" fillId="10" borderId="43" xfId="2" applyNumberFormat="1" applyFont="1" applyFill="1" applyBorder="1" applyAlignment="1">
      <alignment horizontal="right" vertical="center"/>
    </xf>
    <xf numFmtId="3" fontId="6" fillId="10" borderId="12" xfId="2" applyNumberFormat="1" applyFont="1" applyFill="1" applyBorder="1" applyAlignment="1">
      <alignment horizontal="right" vertical="center"/>
    </xf>
    <xf numFmtId="3" fontId="6" fillId="10" borderId="22" xfId="2" applyNumberFormat="1" applyFont="1" applyFill="1" applyBorder="1" applyAlignment="1">
      <alignment horizontal="right" vertical="center"/>
    </xf>
    <xf numFmtId="4" fontId="7" fillId="10" borderId="19" xfId="2" applyNumberFormat="1" applyFont="1" applyFill="1" applyBorder="1" applyAlignment="1">
      <alignment horizontal="right" vertical="center"/>
    </xf>
    <xf numFmtId="3" fontId="13" fillId="10" borderId="22" xfId="0" applyNumberFormat="1" applyFont="1" applyFill="1" applyBorder="1" applyAlignment="1">
      <alignment horizontal="right" vertical="center"/>
    </xf>
    <xf numFmtId="0" fontId="2" fillId="10" borderId="19" xfId="0" applyFont="1" applyFill="1" applyBorder="1" applyAlignment="1">
      <alignment horizontal="left" vertical="center"/>
    </xf>
    <xf numFmtId="0" fontId="9" fillId="0" borderId="18" xfId="2" applyFont="1" applyBorder="1" applyAlignment="1">
      <alignment horizontal="left" vertical="center" wrapText="1"/>
    </xf>
    <xf numFmtId="0" fontId="9" fillId="0" borderId="35" xfId="2" applyFont="1" applyBorder="1" applyAlignment="1">
      <alignment horizontal="left" vertical="center" wrapText="1"/>
    </xf>
    <xf numFmtId="0" fontId="1" fillId="2" borderId="18" xfId="2" applyFill="1" applyBorder="1" applyAlignment="1">
      <alignment horizontal="left" vertical="center" wrapText="1"/>
    </xf>
    <xf numFmtId="0" fontId="31" fillId="0" borderId="41" xfId="2" applyFont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4" fillId="8" borderId="4" xfId="2" applyFont="1" applyFill="1" applyBorder="1" applyAlignment="1">
      <alignment horizontal="center" vertical="center" wrapText="1"/>
    </xf>
    <xf numFmtId="0" fontId="4" fillId="8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8" borderId="6" xfId="2" applyFont="1" applyFill="1" applyBorder="1" applyAlignment="1">
      <alignment horizontal="center" vertical="center" wrapText="1"/>
    </xf>
    <xf numFmtId="0" fontId="4" fillId="7" borderId="25" xfId="2" applyFont="1" applyFill="1" applyBorder="1" applyAlignment="1">
      <alignment horizontal="center" vertical="center" wrapText="1"/>
    </xf>
    <xf numFmtId="0" fontId="4" fillId="7" borderId="26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7" borderId="24" xfId="2" applyFont="1" applyFill="1" applyBorder="1" applyAlignment="1">
      <alignment horizontal="center" vertical="center" wrapText="1"/>
    </xf>
    <xf numFmtId="3" fontId="1" fillId="0" borderId="0" xfId="1" applyNumberFormat="1"/>
    <xf numFmtId="0" fontId="9" fillId="0" borderId="0" xfId="1" applyFont="1" applyAlignment="1">
      <alignment horizontal="center"/>
    </xf>
    <xf numFmtId="3" fontId="9" fillId="0" borderId="0" xfId="1" applyNumberFormat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0" fontId="1" fillId="2" borderId="53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3" fontId="13" fillId="4" borderId="5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4" fontId="7" fillId="4" borderId="48" xfId="1" applyNumberFormat="1" applyFont="1" applyFill="1" applyBorder="1" applyAlignment="1">
      <alignment horizontal="right" vertical="center"/>
    </xf>
    <xf numFmtId="3" fontId="13" fillId="4" borderId="6" xfId="1" applyNumberFormat="1" applyFont="1" applyFill="1" applyBorder="1" applyAlignment="1">
      <alignment horizontal="right" vertical="center"/>
    </xf>
    <xf numFmtId="0" fontId="1" fillId="2" borderId="54" xfId="1" applyFill="1" applyBorder="1" applyAlignment="1">
      <alignment horizontal="left" vertical="center"/>
    </xf>
    <xf numFmtId="3" fontId="7" fillId="2" borderId="38" xfId="1" applyNumberFormat="1" applyFont="1" applyFill="1" applyBorder="1" applyAlignment="1">
      <alignment horizontal="right" vertical="center"/>
    </xf>
    <xf numFmtId="3" fontId="7" fillId="2" borderId="39" xfId="1" applyNumberFormat="1" applyFont="1" applyFill="1" applyBorder="1" applyAlignment="1">
      <alignment horizontal="right" vertical="center"/>
    </xf>
    <xf numFmtId="4" fontId="7" fillId="2" borderId="25" xfId="1" applyNumberFormat="1" applyFont="1" applyFill="1" applyBorder="1" applyAlignment="1">
      <alignment horizontal="right" vertical="center"/>
    </xf>
    <xf numFmtId="3" fontId="7" fillId="2" borderId="24" xfId="1" applyNumberFormat="1" applyFont="1" applyFill="1" applyBorder="1" applyAlignment="1">
      <alignment horizontal="right" vertical="center"/>
    </xf>
    <xf numFmtId="4" fontId="7" fillId="6" borderId="43" xfId="1" applyNumberFormat="1" applyFont="1" applyFill="1" applyBorder="1" applyAlignment="1">
      <alignment horizontal="right" vertical="center"/>
    </xf>
    <xf numFmtId="3" fontId="13" fillId="6" borderId="1" xfId="1" applyNumberFormat="1" applyFont="1" applyFill="1" applyBorder="1" applyAlignment="1">
      <alignment horizontal="right" vertical="center"/>
    </xf>
    <xf numFmtId="3" fontId="13" fillId="6" borderId="39" xfId="1" applyNumberFormat="1" applyFont="1" applyFill="1" applyBorder="1" applyAlignment="1">
      <alignment horizontal="right" vertical="center"/>
    </xf>
    <xf numFmtId="3" fontId="13" fillId="6" borderId="40" xfId="1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left" vertical="center"/>
    </xf>
    <xf numFmtId="0" fontId="1" fillId="2" borderId="18" xfId="1" applyFill="1" applyBorder="1" applyAlignment="1">
      <alignment horizontal="left" vertical="center"/>
    </xf>
    <xf numFmtId="3" fontId="6" fillId="6" borderId="42" xfId="1" applyNumberFormat="1" applyFont="1" applyFill="1" applyBorder="1" applyAlignment="1">
      <alignment horizontal="right" vertical="center"/>
    </xf>
    <xf numFmtId="4" fontId="7" fillId="6" borderId="19" xfId="1" applyNumberFormat="1" applyFont="1" applyFill="1" applyBorder="1" applyAlignment="1">
      <alignment horizontal="right" vertical="center"/>
    </xf>
    <xf numFmtId="3" fontId="13" fillId="6" borderId="55" xfId="1" applyNumberFormat="1" applyFont="1" applyFill="1" applyBorder="1" applyAlignment="1">
      <alignment horizontal="right" vertical="center"/>
    </xf>
    <xf numFmtId="3" fontId="13" fillId="6" borderId="42" xfId="1" applyNumberFormat="1" applyFont="1" applyFill="1" applyBorder="1" applyAlignment="1">
      <alignment horizontal="right" vertical="center"/>
    </xf>
    <xf numFmtId="0" fontId="1" fillId="2" borderId="18" xfId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/>
    </xf>
    <xf numFmtId="3" fontId="7" fillId="6" borderId="42" xfId="1" applyNumberFormat="1" applyFont="1" applyFill="1" applyBorder="1" applyAlignment="1">
      <alignment horizontal="right" vertical="center"/>
    </xf>
    <xf numFmtId="3" fontId="7" fillId="6" borderId="1" xfId="1" applyNumberFormat="1" applyFont="1" applyFill="1" applyBorder="1" applyAlignment="1">
      <alignment horizontal="right" vertical="center"/>
    </xf>
    <xf numFmtId="3" fontId="6" fillId="2" borderId="42" xfId="1" applyNumberFormat="1" applyFont="1" applyFill="1" applyBorder="1" applyAlignment="1">
      <alignment horizontal="right" vertical="center"/>
    </xf>
    <xf numFmtId="4" fontId="7" fillId="2" borderId="19" xfId="1" applyNumberFormat="1" applyFont="1" applyFill="1" applyBorder="1" applyAlignment="1">
      <alignment horizontal="right" vertical="center"/>
    </xf>
    <xf numFmtId="3" fontId="13" fillId="2" borderId="55" xfId="1" applyNumberFormat="1" applyFont="1" applyFill="1" applyBorder="1" applyAlignment="1">
      <alignment horizontal="right" vertical="center"/>
    </xf>
    <xf numFmtId="3" fontId="13" fillId="2" borderId="42" xfId="1" applyNumberFormat="1" applyFont="1" applyFill="1" applyBorder="1" applyAlignment="1">
      <alignment horizontal="right" vertical="center"/>
    </xf>
    <xf numFmtId="3" fontId="13" fillId="2" borderId="1" xfId="1" applyNumberFormat="1" applyFont="1" applyFill="1" applyBorder="1" applyAlignment="1">
      <alignment horizontal="right" vertical="center"/>
    </xf>
    <xf numFmtId="4" fontId="7" fillId="2" borderId="43" xfId="1" applyNumberFormat="1" applyFont="1" applyFill="1" applyBorder="1" applyAlignment="1">
      <alignment horizontal="right" vertical="center"/>
    </xf>
    <xf numFmtId="3" fontId="13" fillId="2" borderId="17" xfId="1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 wrapText="1"/>
    </xf>
    <xf numFmtId="3" fontId="7" fillId="2" borderId="42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13" fillId="6" borderId="56" xfId="1" applyNumberFormat="1" applyFont="1" applyFill="1" applyBorder="1" applyAlignment="1">
      <alignment horizontal="right" vertical="center"/>
    </xf>
    <xf numFmtId="0" fontId="1" fillId="2" borderId="21" xfId="1" applyFill="1" applyBorder="1" applyAlignment="1">
      <alignment horizontal="left" vertical="center" wrapText="1"/>
    </xf>
    <xf numFmtId="3" fontId="6" fillId="6" borderId="43" xfId="1" applyNumberFormat="1" applyFont="1" applyFill="1" applyBorder="1" applyAlignment="1">
      <alignment horizontal="right" vertical="center"/>
    </xf>
    <xf numFmtId="3" fontId="13" fillId="6" borderId="22" xfId="1" applyNumberFormat="1" applyFont="1" applyFill="1" applyBorder="1" applyAlignment="1">
      <alignment horizontal="right" vertical="center"/>
    </xf>
    <xf numFmtId="0" fontId="2" fillId="6" borderId="19" xfId="0" applyFont="1" applyFill="1" applyBorder="1" applyAlignment="1">
      <alignment horizontal="left" vertical="center"/>
    </xf>
    <xf numFmtId="4" fontId="7" fillId="6" borderId="20" xfId="1" applyNumberFormat="1" applyFont="1" applyFill="1" applyBorder="1" applyAlignment="1">
      <alignment horizontal="right" vertical="center"/>
    </xf>
    <xf numFmtId="4" fontId="7" fillId="6" borderId="42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 wrapText="1"/>
    </xf>
    <xf numFmtId="3" fontId="9" fillId="9" borderId="16" xfId="1" applyNumberFormat="1" applyFont="1" applyFill="1" applyBorder="1" applyAlignment="1">
      <alignment horizontal="center" vertical="center" wrapText="1"/>
    </xf>
    <xf numFmtId="3" fontId="4" fillId="9" borderId="16" xfId="1" applyNumberFormat="1" applyFont="1" applyFill="1" applyBorder="1" applyAlignment="1">
      <alignment horizontal="center" vertical="center" wrapText="1"/>
    </xf>
    <xf numFmtId="0" fontId="9" fillId="8" borderId="57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9" fillId="8" borderId="38" xfId="1" applyFont="1" applyFill="1" applyBorder="1" applyAlignment="1">
      <alignment horizontal="center" vertical="center" wrapText="1"/>
    </xf>
    <xf numFmtId="0" fontId="4" fillId="8" borderId="39" xfId="1" applyFont="1" applyFill="1" applyBorder="1" applyAlignment="1">
      <alignment horizontal="center" vertical="center" wrapText="1"/>
    </xf>
    <xf numFmtId="0" fontId="9" fillId="8" borderId="39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9" fillId="8" borderId="40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35" fillId="0" borderId="0" xfId="0" applyFont="1" applyAlignment="1"/>
    <xf numFmtId="0" fontId="36" fillId="0" borderId="0" xfId="0" applyFont="1"/>
    <xf numFmtId="0" fontId="0" fillId="11" borderId="3" xfId="0" applyFill="1" applyBorder="1"/>
    <xf numFmtId="3" fontId="13" fillId="11" borderId="3" xfId="0" applyNumberFormat="1" applyFont="1" applyFill="1" applyBorder="1" applyAlignment="1">
      <alignment horizontal="right" vertical="center"/>
    </xf>
    <xf numFmtId="3" fontId="37" fillId="11" borderId="9" xfId="0" applyNumberFormat="1" applyFont="1" applyFill="1" applyBorder="1" applyAlignment="1">
      <alignment horizontal="center" vertical="center"/>
    </xf>
    <xf numFmtId="4" fontId="38" fillId="11" borderId="3" xfId="0" applyNumberFormat="1" applyFont="1" applyFill="1" applyBorder="1" applyAlignment="1">
      <alignment horizontal="right" vertical="center"/>
    </xf>
    <xf numFmtId="3" fontId="37" fillId="11" borderId="6" xfId="0" applyNumberFormat="1" applyFont="1" applyFill="1" applyBorder="1" applyAlignment="1">
      <alignment horizontal="right" vertical="center"/>
    </xf>
    <xf numFmtId="14" fontId="6" fillId="3" borderId="38" xfId="5" applyNumberFormat="1" applyFont="1" applyFill="1" applyBorder="1" applyAlignment="1">
      <alignment horizontal="center" vertical="center"/>
    </xf>
    <xf numFmtId="3" fontId="6" fillId="3" borderId="40" xfId="5" applyNumberFormat="1" applyFont="1" applyFill="1" applyBorder="1" applyAlignment="1">
      <alignment horizontal="right" vertical="center"/>
    </xf>
    <xf numFmtId="0" fontId="1" fillId="0" borderId="42" xfId="5" applyFont="1" applyBorder="1" applyAlignment="1">
      <alignment horizontal="left" vertical="center" wrapText="1"/>
    </xf>
    <xf numFmtId="4" fontId="38" fillId="6" borderId="45" xfId="0" applyNumberFormat="1" applyFont="1" applyFill="1" applyBorder="1" applyAlignment="1">
      <alignment horizontal="right" vertical="center"/>
    </xf>
    <xf numFmtId="3" fontId="37" fillId="6" borderId="45" xfId="0" applyNumberFormat="1" applyFont="1" applyFill="1" applyBorder="1" applyAlignment="1">
      <alignment horizontal="right" vertical="center"/>
    </xf>
    <xf numFmtId="4" fontId="38" fillId="6" borderId="55" xfId="0" applyNumberFormat="1" applyFont="1" applyFill="1" applyBorder="1" applyAlignment="1">
      <alignment horizontal="right" vertical="center"/>
    </xf>
    <xf numFmtId="3" fontId="37" fillId="6" borderId="21" xfId="0" applyNumberFormat="1" applyFont="1" applyFill="1" applyBorder="1" applyAlignment="1">
      <alignment horizontal="right" vertical="center"/>
    </xf>
    <xf numFmtId="4" fontId="38" fillId="6" borderId="53" xfId="0" applyNumberFormat="1" applyFont="1" applyFill="1" applyBorder="1" applyAlignment="1">
      <alignment horizontal="right" vertical="center"/>
    </xf>
    <xf numFmtId="3" fontId="37" fillId="6" borderId="17" xfId="0" applyNumberFormat="1" applyFont="1" applyFill="1" applyBorder="1" applyAlignment="1">
      <alignment horizontal="right" vertical="center"/>
    </xf>
    <xf numFmtId="3" fontId="37" fillId="6" borderId="14" xfId="0" applyNumberFormat="1" applyFont="1" applyFill="1" applyBorder="1" applyAlignment="1">
      <alignment horizontal="right" vertical="center"/>
    </xf>
    <xf numFmtId="14" fontId="6" fillId="9" borderId="42" xfId="5" applyNumberFormat="1" applyFont="1" applyFill="1" applyBorder="1" applyAlignment="1">
      <alignment horizontal="center" vertical="center"/>
    </xf>
    <xf numFmtId="3" fontId="6" fillId="9" borderId="17" xfId="5" applyNumberFormat="1" applyFont="1" applyFill="1" applyBorder="1" applyAlignment="1">
      <alignment horizontal="right" vertical="center"/>
    </xf>
    <xf numFmtId="0" fontId="28" fillId="0" borderId="42" xfId="5" applyFont="1" applyBorder="1" applyAlignment="1">
      <alignment horizontal="left" vertical="center"/>
    </xf>
    <xf numFmtId="4" fontId="38" fillId="6" borderId="21" xfId="0" applyNumberFormat="1" applyFont="1" applyFill="1" applyBorder="1" applyAlignment="1">
      <alignment horizontal="right" vertical="center"/>
    </xf>
    <xf numFmtId="3" fontId="37" fillId="6" borderId="22" xfId="0" applyNumberFormat="1" applyFont="1" applyFill="1" applyBorder="1" applyAlignment="1">
      <alignment horizontal="right" vertical="center"/>
    </xf>
    <xf numFmtId="14" fontId="6" fillId="3" borderId="42" xfId="5" applyNumberFormat="1" applyFont="1" applyFill="1" applyBorder="1" applyAlignment="1">
      <alignment horizontal="center" vertical="center"/>
    </xf>
    <xf numFmtId="3" fontId="6" fillId="3" borderId="17" xfId="5" applyNumberFormat="1" applyFont="1" applyFill="1" applyBorder="1" applyAlignment="1">
      <alignment horizontal="right" vertical="center"/>
    </xf>
    <xf numFmtId="3" fontId="38" fillId="6" borderId="21" xfId="0" applyNumberFormat="1" applyFont="1" applyFill="1" applyBorder="1" applyAlignment="1">
      <alignment horizontal="right" vertical="center"/>
    </xf>
    <xf numFmtId="3" fontId="37" fillId="6" borderId="18" xfId="0" applyNumberFormat="1" applyFont="1" applyFill="1" applyBorder="1" applyAlignment="1">
      <alignment horizontal="right" vertical="center"/>
    </xf>
    <xf numFmtId="0" fontId="15" fillId="0" borderId="4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2" xfId="5" applyFont="1" applyBorder="1" applyAlignment="1">
      <alignment horizontal="left" vertical="center"/>
    </xf>
    <xf numFmtId="0" fontId="2" fillId="9" borderId="22" xfId="0" applyFont="1" applyFill="1" applyBorder="1" applyAlignment="1">
      <alignment horizontal="center" vertical="center"/>
    </xf>
    <xf numFmtId="0" fontId="1" fillId="0" borderId="54" xfId="5" applyFont="1" applyBorder="1" applyAlignment="1">
      <alignment horizontal="left" vertical="center"/>
    </xf>
    <xf numFmtId="4" fontId="38" fillId="6" borderId="37" xfId="0" applyNumberFormat="1" applyFont="1" applyFill="1" applyBorder="1" applyAlignment="1">
      <alignment horizontal="right" vertical="center"/>
    </xf>
    <xf numFmtId="3" fontId="37" fillId="6" borderId="37" xfId="0" applyNumberFormat="1" applyFont="1" applyFill="1" applyBorder="1" applyAlignment="1">
      <alignment horizontal="right" vertical="center"/>
    </xf>
    <xf numFmtId="4" fontId="38" fillId="6" borderId="54" xfId="0" applyNumberFormat="1" applyFont="1" applyFill="1" applyBorder="1" applyAlignment="1">
      <alignment horizontal="right" vertical="center"/>
    </xf>
    <xf numFmtId="3" fontId="37" fillId="6" borderId="54" xfId="0" applyNumberFormat="1" applyFont="1" applyFill="1" applyBorder="1" applyAlignment="1">
      <alignment horizontal="right" vertical="center"/>
    </xf>
    <xf numFmtId="4" fontId="38" fillId="6" borderId="61" xfId="0" applyNumberFormat="1" applyFont="1" applyFill="1" applyBorder="1" applyAlignment="1">
      <alignment horizontal="right" vertical="center"/>
    </xf>
    <xf numFmtId="3" fontId="37" fillId="6" borderId="40" xfId="0" applyNumberFormat="1" applyFont="1" applyFill="1" applyBorder="1" applyAlignment="1">
      <alignment horizontal="right" vertical="center"/>
    </xf>
    <xf numFmtId="0" fontId="2" fillId="6" borderId="62" xfId="0" applyFont="1" applyFill="1" applyBorder="1" applyAlignment="1">
      <alignment horizontal="left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1" fillId="0" borderId="43" xfId="5" applyFont="1" applyBorder="1" applyAlignment="1">
      <alignment horizontal="left" vertical="center"/>
    </xf>
    <xf numFmtId="3" fontId="37" fillId="6" borderId="2" xfId="0" applyNumberFormat="1" applyFont="1" applyFill="1" applyBorder="1" applyAlignment="1">
      <alignment horizontal="right" vertical="center"/>
    </xf>
    <xf numFmtId="4" fontId="38" fillId="6" borderId="18" xfId="0" applyNumberFormat="1" applyFont="1" applyFill="1" applyBorder="1" applyAlignment="1">
      <alignment horizontal="right" vertical="center"/>
    </xf>
    <xf numFmtId="4" fontId="38" fillId="6" borderId="56" xfId="0" applyNumberFormat="1" applyFont="1" applyFill="1" applyBorder="1" applyAlignment="1">
      <alignment horizontal="right" vertical="center"/>
    </xf>
    <xf numFmtId="14" fontId="6" fillId="3" borderId="58" xfId="5" applyNumberFormat="1" applyFont="1" applyFill="1" applyBorder="1" applyAlignment="1">
      <alignment horizontal="center" vertical="center"/>
    </xf>
    <xf numFmtId="3" fontId="6" fillId="3" borderId="60" xfId="5" applyNumberFormat="1" applyFont="1" applyFill="1" applyBorder="1" applyAlignment="1">
      <alignment horizontal="right" vertical="center"/>
    </xf>
    <xf numFmtId="0" fontId="1" fillId="0" borderId="58" xfId="5" applyFont="1" applyBorder="1" applyAlignment="1">
      <alignment horizontal="left" vertical="center"/>
    </xf>
    <xf numFmtId="4" fontId="38" fillId="6" borderId="28" xfId="0" applyNumberFormat="1" applyFont="1" applyFill="1" applyBorder="1" applyAlignment="1">
      <alignment horizontal="right" vertical="center"/>
    </xf>
    <xf numFmtId="3" fontId="37" fillId="6" borderId="28" xfId="0" applyNumberFormat="1" applyFont="1" applyFill="1" applyBorder="1" applyAlignment="1">
      <alignment horizontal="right" vertical="center"/>
    </xf>
    <xf numFmtId="4" fontId="38" fillId="6" borderId="32" xfId="0" applyNumberFormat="1" applyFont="1" applyFill="1" applyBorder="1" applyAlignment="1">
      <alignment horizontal="right" vertical="center"/>
    </xf>
    <xf numFmtId="3" fontId="37" fillId="6" borderId="60" xfId="0" applyNumberFormat="1" applyFont="1" applyFill="1" applyBorder="1" applyAlignment="1">
      <alignment horizontal="right" vertical="center"/>
    </xf>
    <xf numFmtId="0" fontId="2" fillId="6" borderId="63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14" fontId="6" fillId="9" borderId="44" xfId="5" applyNumberFormat="1" applyFont="1" applyFill="1" applyBorder="1" applyAlignment="1">
      <alignment horizontal="center" vertical="center"/>
    </xf>
    <xf numFmtId="3" fontId="6" fillId="9" borderId="14" xfId="5" applyNumberFormat="1" applyFont="1" applyFill="1" applyBorder="1" applyAlignment="1">
      <alignment horizontal="right" vertical="center"/>
    </xf>
    <xf numFmtId="0" fontId="1" fillId="0" borderId="57" xfId="5" applyFont="1" applyBorder="1" applyAlignment="1">
      <alignment horizontal="left" vertical="center" wrapText="1"/>
    </xf>
    <xf numFmtId="4" fontId="38" fillId="6" borderId="46" xfId="0" applyNumberFormat="1" applyFont="1" applyFill="1" applyBorder="1" applyAlignment="1">
      <alignment horizontal="right" vertical="center"/>
    </xf>
    <xf numFmtId="3" fontId="37" fillId="6" borderId="46" xfId="0" applyNumberFormat="1" applyFont="1" applyFill="1" applyBorder="1" applyAlignment="1">
      <alignment horizontal="right" vertical="center"/>
    </xf>
    <xf numFmtId="4" fontId="38" fillId="6" borderId="29" xfId="0" applyNumberFormat="1" applyFont="1" applyFill="1" applyBorder="1" applyAlignment="1">
      <alignment horizontal="right" vertical="center"/>
    </xf>
    <xf numFmtId="3" fontId="37" fillId="6" borderId="50" xfId="0" applyNumberFormat="1" applyFont="1" applyFill="1" applyBorder="1" applyAlignment="1">
      <alignment horizontal="right" vertical="center"/>
    </xf>
    <xf numFmtId="0" fontId="2" fillId="6" borderId="64" xfId="0" applyFont="1" applyFill="1" applyBorder="1" applyAlignment="1">
      <alignment horizontal="left" vertical="center"/>
    </xf>
    <xf numFmtId="0" fontId="2" fillId="9" borderId="65" xfId="0" applyFont="1" applyFill="1" applyBorder="1" applyAlignment="1">
      <alignment horizontal="center" vertical="center"/>
    </xf>
    <xf numFmtId="14" fontId="39" fillId="3" borderId="42" xfId="5" quotePrefix="1" applyNumberFormat="1" applyFont="1" applyFill="1" applyBorder="1" applyAlignment="1">
      <alignment horizontal="center" vertical="center"/>
    </xf>
    <xf numFmtId="4" fontId="38" fillId="6" borderId="24" xfId="0" applyNumberFormat="1" applyFont="1" applyFill="1" applyBorder="1" applyAlignment="1">
      <alignment horizontal="right" vertical="center"/>
    </xf>
    <xf numFmtId="0" fontId="2" fillId="9" borderId="56" xfId="0" applyFont="1" applyFill="1" applyBorder="1" applyAlignment="1">
      <alignment horizontal="center" vertical="center"/>
    </xf>
    <xf numFmtId="14" fontId="6" fillId="3" borderId="42" xfId="5" quotePrefix="1" applyNumberFormat="1" applyFont="1" applyFill="1" applyBorder="1" applyAlignment="1">
      <alignment horizontal="center" vertical="center"/>
    </xf>
    <xf numFmtId="14" fontId="39" fillId="3" borderId="58" xfId="5" quotePrefix="1" applyNumberFormat="1" applyFont="1" applyFill="1" applyBorder="1" applyAlignment="1">
      <alignment horizontal="center" vertical="center"/>
    </xf>
    <xf numFmtId="0" fontId="2" fillId="9" borderId="55" xfId="0" applyFont="1" applyFill="1" applyBorder="1" applyAlignment="1">
      <alignment horizontal="center" vertical="center"/>
    </xf>
    <xf numFmtId="14" fontId="6" fillId="3" borderId="15" xfId="5" applyNumberFormat="1" applyFont="1" applyFill="1" applyBorder="1" applyAlignment="1">
      <alignment horizontal="center" vertical="center"/>
    </xf>
    <xf numFmtId="3" fontId="6" fillId="3" borderId="14" xfId="5" applyNumberFormat="1" applyFont="1" applyFill="1" applyBorder="1" applyAlignment="1">
      <alignment horizontal="right" vertical="center"/>
    </xf>
    <xf numFmtId="0" fontId="1" fillId="0" borderId="10" xfId="5" applyFont="1" applyBorder="1" applyAlignment="1">
      <alignment horizontal="left" vertical="center" wrapText="1"/>
    </xf>
    <xf numFmtId="4" fontId="38" fillId="6" borderId="10" xfId="0" applyNumberFormat="1" applyFont="1" applyFill="1" applyBorder="1" applyAlignment="1">
      <alignment horizontal="right" vertical="center"/>
    </xf>
    <xf numFmtId="3" fontId="37" fillId="6" borderId="10" xfId="0" applyNumberFormat="1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center" vertical="center"/>
    </xf>
    <xf numFmtId="0" fontId="1" fillId="0" borderId="35" xfId="5" applyFont="1" applyBorder="1" applyAlignment="1">
      <alignment horizontal="left" vertical="center"/>
    </xf>
    <xf numFmtId="4" fontId="38" fillId="6" borderId="17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14" fontId="6" fillId="3" borderId="43" xfId="5" applyNumberFormat="1" applyFont="1" applyFill="1" applyBorder="1" applyAlignment="1">
      <alignment horizontal="center" vertical="center"/>
    </xf>
    <xf numFmtId="3" fontId="6" fillId="3" borderId="22" xfId="5" applyNumberFormat="1" applyFont="1" applyFill="1" applyBorder="1" applyAlignment="1">
      <alignment horizontal="right" vertical="center"/>
    </xf>
    <xf numFmtId="0" fontId="1" fillId="0" borderId="18" xfId="5" applyFont="1" applyBorder="1" applyAlignment="1">
      <alignment horizontal="left" vertical="center"/>
    </xf>
    <xf numFmtId="0" fontId="1" fillId="0" borderId="42" xfId="5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9" fillId="8" borderId="38" xfId="5" applyFont="1" applyFill="1" applyBorder="1" applyAlignment="1">
      <alignment horizontal="center" vertical="center" wrapText="1"/>
    </xf>
    <xf numFmtId="0" fontId="9" fillId="8" borderId="40" xfId="5" applyFont="1" applyFill="1" applyBorder="1" applyAlignment="1">
      <alignment horizontal="center" vertical="center" wrapText="1"/>
    </xf>
    <xf numFmtId="17" fontId="10" fillId="11" borderId="3" xfId="0" applyNumberFormat="1" applyFont="1" applyFill="1" applyBorder="1" applyAlignment="1">
      <alignment horizontal="center" vertical="center" wrapText="1"/>
    </xf>
    <xf numFmtId="17" fontId="40" fillId="11" borderId="3" xfId="0" applyNumberFormat="1" applyFont="1" applyFill="1" applyBorder="1" applyAlignment="1">
      <alignment horizontal="center" vertical="center" wrapText="1"/>
    </xf>
    <xf numFmtId="17" fontId="30" fillId="3" borderId="3" xfId="0" applyNumberFormat="1" applyFont="1" applyFill="1" applyBorder="1" applyAlignment="1">
      <alignment horizontal="center" vertical="center" wrapText="1"/>
    </xf>
    <xf numFmtId="17" fontId="30" fillId="12" borderId="3" xfId="0" applyNumberFormat="1" applyFont="1" applyFill="1" applyBorder="1" applyAlignment="1">
      <alignment horizontal="center" vertical="center" wrapText="1"/>
    </xf>
    <xf numFmtId="17" fontId="30" fillId="12" borderId="9" xfId="0" applyNumberFormat="1" applyFont="1" applyFill="1" applyBorder="1" applyAlignment="1">
      <alignment horizontal="center" vertical="center" wrapText="1"/>
    </xf>
    <xf numFmtId="0" fontId="30" fillId="12" borderId="9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center" vertical="center" wrapText="1"/>
    </xf>
    <xf numFmtId="0" fontId="4" fillId="13" borderId="50" xfId="2" applyFont="1" applyFill="1" applyBorder="1" applyAlignment="1">
      <alignment horizontal="center" vertical="center" wrapText="1"/>
    </xf>
    <xf numFmtId="0" fontId="4" fillId="13" borderId="23" xfId="2" applyFont="1" applyFill="1" applyBorder="1" applyAlignment="1">
      <alignment horizontal="center" vertical="center" wrapText="1"/>
    </xf>
    <xf numFmtId="0" fontId="4" fillId="13" borderId="49" xfId="2" applyFont="1" applyFill="1" applyBorder="1" applyAlignment="1">
      <alignment horizontal="center" vertical="center" wrapText="1"/>
    </xf>
    <xf numFmtId="3" fontId="6" fillId="2" borderId="22" xfId="1" applyNumberFormat="1" applyFont="1" applyFill="1" applyBorder="1" applyAlignment="1">
      <alignment horizontal="right" vertical="center"/>
    </xf>
    <xf numFmtId="3" fontId="6" fillId="2" borderId="12" xfId="1" applyNumberFormat="1" applyFont="1" applyFill="1" applyBorder="1" applyAlignment="1">
      <alignment horizontal="right" vertical="center"/>
    </xf>
    <xf numFmtId="4" fontId="7" fillId="2" borderId="12" xfId="1" applyNumberFormat="1" applyFont="1" applyFill="1" applyBorder="1" applyAlignment="1">
      <alignment horizontal="right" vertical="center"/>
    </xf>
    <xf numFmtId="0" fontId="4" fillId="7" borderId="27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7" borderId="26" xfId="1" applyFont="1" applyFill="1" applyBorder="1" applyAlignment="1">
      <alignment horizontal="center" vertical="center" wrapText="1"/>
    </xf>
    <xf numFmtId="1" fontId="11" fillId="2" borderId="28" xfId="1" applyNumberFormat="1" applyFont="1" applyFill="1" applyBorder="1" applyAlignment="1">
      <alignment horizontal="left" vertical="center"/>
    </xf>
    <xf numFmtId="1" fontId="11" fillId="2" borderId="54" xfId="1" applyNumberFormat="1" applyFont="1" applyFill="1" applyBorder="1" applyAlignment="1">
      <alignment horizontal="left" vertical="center" wrapText="1"/>
    </xf>
    <xf numFmtId="0" fontId="20" fillId="2" borderId="3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textRotation="90"/>
    </xf>
    <xf numFmtId="0" fontId="4" fillId="2" borderId="27" xfId="4" applyFont="1" applyFill="1" applyBorder="1" applyAlignment="1">
      <alignment horizontal="center" vertical="center" textRotation="90"/>
    </xf>
    <xf numFmtId="0" fontId="4" fillId="2" borderId="16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vertical="center" wrapText="1"/>
    </xf>
    <xf numFmtId="0" fontId="4" fillId="2" borderId="25" xfId="4" applyFont="1" applyFill="1" applyBorder="1" applyAlignment="1">
      <alignment horizontal="center" vertical="center"/>
    </xf>
    <xf numFmtId="0" fontId="2" fillId="8" borderId="22" xfId="4" applyFont="1" applyFill="1" applyBorder="1" applyAlignment="1">
      <alignment horizontal="center" vertical="center" wrapText="1"/>
    </xf>
    <xf numFmtId="0" fontId="2" fillId="8" borderId="12" xfId="4" applyFont="1" applyFill="1" applyBorder="1" applyAlignment="1">
      <alignment horizontal="center" vertical="center" wrapText="1"/>
    </xf>
    <xf numFmtId="0" fontId="2" fillId="8" borderId="43" xfId="4" applyFont="1" applyFill="1" applyBorder="1" applyAlignment="1">
      <alignment horizontal="center" vertical="center" wrapText="1"/>
    </xf>
    <xf numFmtId="0" fontId="4" fillId="8" borderId="46" xfId="4" applyFont="1" applyFill="1" applyBorder="1" applyAlignment="1">
      <alignment horizontal="center" vertical="center" wrapText="1"/>
    </xf>
    <xf numFmtId="0" fontId="4" fillId="8" borderId="37" xfId="4" applyFont="1" applyFill="1" applyBorder="1" applyAlignment="1">
      <alignment horizontal="center" vertical="center" wrapText="1"/>
    </xf>
    <xf numFmtId="0" fontId="4" fillId="8" borderId="45" xfId="4" applyFont="1" applyFill="1" applyBorder="1" applyAlignment="1">
      <alignment horizontal="center" vertical="center" wrapText="1"/>
    </xf>
    <xf numFmtId="0" fontId="20" fillId="3" borderId="1" xfId="4" applyFont="1" applyFill="1" applyBorder="1" applyAlignment="1">
      <alignment horizontal="center" vertical="center" textRotation="90"/>
    </xf>
    <xf numFmtId="0" fontId="20" fillId="9" borderId="13" xfId="4" applyFont="1" applyFill="1" applyBorder="1" applyAlignment="1">
      <alignment horizontal="center" textRotation="90"/>
    </xf>
    <xf numFmtId="0" fontId="20" fillId="9" borderId="16" xfId="4" applyFont="1" applyFill="1" applyBorder="1" applyAlignment="1">
      <alignment horizontal="center" textRotation="90"/>
    </xf>
    <xf numFmtId="0" fontId="20" fillId="3" borderId="13" xfId="4" applyFont="1" applyFill="1" applyBorder="1" applyAlignment="1">
      <alignment horizontal="center" vertical="center" textRotation="90"/>
    </xf>
    <xf numFmtId="0" fontId="20" fillId="3" borderId="16" xfId="4" applyFont="1" applyFill="1" applyBorder="1" applyAlignment="1">
      <alignment horizontal="center" vertical="center" textRotation="90"/>
    </xf>
    <xf numFmtId="0" fontId="20" fillId="3" borderId="12" xfId="4" applyFont="1" applyFill="1" applyBorder="1" applyAlignment="1">
      <alignment horizontal="center" vertical="center" textRotation="90"/>
    </xf>
    <xf numFmtId="0" fontId="20" fillId="9" borderId="16" xfId="4" applyFont="1" applyFill="1" applyBorder="1" applyAlignment="1">
      <alignment horizontal="center" vertical="center" textRotation="90"/>
    </xf>
    <xf numFmtId="0" fontId="20" fillId="9" borderId="26" xfId="4" applyFont="1" applyFill="1" applyBorder="1" applyAlignment="1">
      <alignment horizontal="center" vertical="center" textRotation="90"/>
    </xf>
    <xf numFmtId="0" fontId="23" fillId="4" borderId="9" xfId="4" applyFont="1" applyFill="1" applyBorder="1" applyAlignment="1">
      <alignment horizontal="center" vertical="center"/>
    </xf>
    <xf numFmtId="0" fontId="23" fillId="4" borderId="8" xfId="4" applyFont="1" applyFill="1" applyBorder="1" applyAlignment="1">
      <alignment horizontal="center" vertical="center"/>
    </xf>
    <xf numFmtId="0" fontId="23" fillId="4" borderId="7" xfId="4" applyFont="1" applyFill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0" fillId="2" borderId="33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textRotation="90"/>
    </xf>
    <xf numFmtId="0" fontId="4" fillId="7" borderId="27" xfId="2" applyFont="1" applyFill="1" applyBorder="1" applyAlignment="1">
      <alignment horizontal="center" vertical="center" textRotation="90"/>
    </xf>
    <xf numFmtId="0" fontId="4" fillId="7" borderId="16" xfId="2" applyFont="1" applyFill="1" applyBorder="1" applyAlignment="1">
      <alignment horizontal="center" vertical="center"/>
    </xf>
    <xf numFmtId="0" fontId="4" fillId="7" borderId="26" xfId="2" applyFont="1" applyFill="1" applyBorder="1" applyAlignment="1">
      <alignment horizontal="center" vertical="center"/>
    </xf>
    <xf numFmtId="0" fontId="4" fillId="7" borderId="11" xfId="2" applyFont="1" applyFill="1" applyBorder="1" applyAlignment="1">
      <alignment horizontal="center" vertical="center"/>
    </xf>
    <xf numFmtId="0" fontId="4" fillId="7" borderId="25" xfId="2" applyFont="1" applyFill="1" applyBorder="1" applyAlignment="1">
      <alignment horizontal="center" vertical="center"/>
    </xf>
    <xf numFmtId="0" fontId="4" fillId="7" borderId="27" xfId="2" applyFont="1" applyFill="1" applyBorder="1" applyAlignment="1">
      <alignment horizontal="center" vertical="center" wrapText="1"/>
    </xf>
    <xf numFmtId="0" fontId="4" fillId="7" borderId="26" xfId="2" applyFont="1" applyFill="1" applyBorder="1" applyAlignment="1">
      <alignment horizontal="center" vertical="center" wrapText="1"/>
    </xf>
    <xf numFmtId="0" fontId="4" fillId="7" borderId="34" xfId="2" applyFont="1" applyFill="1" applyBorder="1" applyAlignment="1">
      <alignment horizontal="center" vertical="center" wrapText="1"/>
    </xf>
    <xf numFmtId="0" fontId="4" fillId="8" borderId="29" xfId="2" applyFont="1" applyFill="1" applyBorder="1" applyAlignment="1">
      <alignment horizontal="center" vertical="center"/>
    </xf>
    <xf numFmtId="0" fontId="4" fillId="8" borderId="52" xfId="2" applyFont="1" applyFill="1" applyBorder="1" applyAlignment="1">
      <alignment horizontal="center" vertical="center"/>
    </xf>
    <xf numFmtId="0" fontId="4" fillId="8" borderId="51" xfId="2" applyFont="1" applyFill="1" applyBorder="1" applyAlignment="1">
      <alignment horizontal="center" vertical="center"/>
    </xf>
    <xf numFmtId="0" fontId="4" fillId="13" borderId="29" xfId="2" applyFont="1" applyFill="1" applyBorder="1" applyAlignment="1">
      <alignment horizontal="center" vertical="center"/>
    </xf>
    <xf numFmtId="0" fontId="4" fillId="13" borderId="52" xfId="2" applyFont="1" applyFill="1" applyBorder="1" applyAlignment="1">
      <alignment horizontal="center" vertical="center"/>
    </xf>
    <xf numFmtId="0" fontId="4" fillId="13" borderId="51" xfId="2" applyFont="1" applyFill="1" applyBorder="1" applyAlignment="1">
      <alignment horizontal="center" vertical="center"/>
    </xf>
    <xf numFmtId="0" fontId="4" fillId="7" borderId="46" xfId="2" applyFont="1" applyFill="1" applyBorder="1" applyAlignment="1">
      <alignment horizontal="center" vertical="center"/>
    </xf>
    <xf numFmtId="0" fontId="4" fillId="7" borderId="37" xfId="2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2" fillId="0" borderId="0" xfId="2" applyFont="1" applyAlignment="1">
      <alignment horizontal="center"/>
    </xf>
    <xf numFmtId="0" fontId="3" fillId="9" borderId="13" xfId="0" applyFont="1" applyFill="1" applyBorder="1" applyAlignment="1">
      <alignment horizontal="center" textRotation="90"/>
    </xf>
    <xf numFmtId="0" fontId="3" fillId="9" borderId="16" xfId="0" applyFont="1" applyFill="1" applyBorder="1" applyAlignment="1">
      <alignment horizontal="center" textRotation="90"/>
    </xf>
    <xf numFmtId="0" fontId="3" fillId="9" borderId="12" xfId="0" applyFont="1" applyFill="1" applyBorder="1" applyAlignment="1">
      <alignment horizont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9" borderId="13" xfId="0" applyFont="1" applyFill="1" applyBorder="1" applyAlignment="1">
      <alignment horizontal="center" vertical="center" textRotation="90"/>
    </xf>
    <xf numFmtId="0" fontId="3" fillId="9" borderId="16" xfId="0" applyFont="1" applyFill="1" applyBorder="1" applyAlignment="1">
      <alignment horizontal="center" vertical="center" textRotation="90"/>
    </xf>
    <xf numFmtId="0" fontId="3" fillId="9" borderId="26" xfId="0" applyFont="1" applyFill="1" applyBorder="1" applyAlignment="1">
      <alignment horizontal="center" vertical="center" textRotation="90"/>
    </xf>
    <xf numFmtId="0" fontId="2" fillId="4" borderId="9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center" vertical="center"/>
    </xf>
    <xf numFmtId="0" fontId="20" fillId="2" borderId="33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textRotation="90"/>
    </xf>
    <xf numFmtId="0" fontId="4" fillId="2" borderId="27" xfId="1" applyFont="1" applyFill="1" applyBorder="1" applyAlignment="1">
      <alignment horizontal="center" vertical="center" textRotation="90"/>
    </xf>
    <xf numFmtId="0" fontId="4" fillId="2" borderId="2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2" fillId="8" borderId="60" xfId="1" applyFont="1" applyFill="1" applyBorder="1" applyAlignment="1">
      <alignment horizontal="center" vertical="center" wrapText="1"/>
    </xf>
    <xf numFmtId="0" fontId="2" fillId="8" borderId="59" xfId="1" applyFont="1" applyFill="1" applyBorder="1" applyAlignment="1">
      <alignment horizontal="center" vertical="center" wrapText="1"/>
    </xf>
    <xf numFmtId="0" fontId="2" fillId="8" borderId="58" xfId="1" applyFont="1" applyFill="1" applyBorder="1" applyAlignment="1">
      <alignment horizontal="center" vertical="center" wrapText="1"/>
    </xf>
    <xf numFmtId="0" fontId="2" fillId="9" borderId="32" xfId="1" applyFont="1" applyFill="1" applyBorder="1" applyAlignment="1">
      <alignment horizontal="center" vertical="center"/>
    </xf>
    <xf numFmtId="0" fontId="2" fillId="9" borderId="31" xfId="1" applyFont="1" applyFill="1" applyBorder="1" applyAlignment="1">
      <alignment horizontal="center" vertical="center"/>
    </xf>
    <xf numFmtId="0" fontId="2" fillId="9" borderId="30" xfId="1" applyFont="1" applyFill="1" applyBorder="1" applyAlignment="1">
      <alignment horizontal="center" vertical="center"/>
    </xf>
    <xf numFmtId="0" fontId="4" fillId="8" borderId="46" xfId="1" applyFont="1" applyFill="1" applyBorder="1" applyAlignment="1">
      <alignment horizontal="center" vertical="center" wrapText="1"/>
    </xf>
    <xf numFmtId="0" fontId="4" fillId="8" borderId="37" xfId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textRotation="90"/>
    </xf>
    <xf numFmtId="0" fontId="2" fillId="4" borderId="9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3" fontId="9" fillId="0" borderId="0" xfId="1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30" fillId="12" borderId="46" xfId="0" applyFont="1" applyFill="1" applyBorder="1" applyAlignment="1">
      <alignment horizontal="center" vertical="center" wrapText="1"/>
    </xf>
    <xf numFmtId="0" fontId="30" fillId="12" borderId="37" xfId="0" applyFont="1" applyFill="1" applyBorder="1" applyAlignment="1">
      <alignment horizontal="center" vertical="center" wrapText="1"/>
    </xf>
    <xf numFmtId="0" fontId="30" fillId="12" borderId="46" xfId="0" applyFont="1" applyFill="1" applyBorder="1" applyAlignment="1">
      <alignment horizontal="center" vertical="center"/>
    </xf>
    <xf numFmtId="0" fontId="30" fillId="12" borderId="37" xfId="0" applyFont="1" applyFill="1" applyBorder="1" applyAlignment="1">
      <alignment horizontal="center" vertical="center"/>
    </xf>
    <xf numFmtId="0" fontId="32" fillId="12" borderId="9" xfId="0" applyFont="1" applyFill="1" applyBorder="1" applyAlignment="1">
      <alignment horizontal="center" vertical="center"/>
    </xf>
    <xf numFmtId="0" fontId="32" fillId="12" borderId="8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/>
    </xf>
    <xf numFmtId="0" fontId="32" fillId="11" borderId="8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/>
    </xf>
    <xf numFmtId="17" fontId="30" fillId="2" borderId="46" xfId="0" applyNumberFormat="1" applyFont="1" applyFill="1" applyBorder="1" applyAlignment="1">
      <alignment horizontal="center" vertical="center" wrapText="1"/>
    </xf>
    <xf numFmtId="17" fontId="30" fillId="2" borderId="37" xfId="0" applyNumberFormat="1" applyFont="1" applyFill="1" applyBorder="1" applyAlignment="1">
      <alignment horizontal="center" vertical="center" wrapText="1"/>
    </xf>
    <xf numFmtId="0" fontId="9" fillId="8" borderId="60" xfId="5" applyFont="1" applyFill="1" applyBorder="1" applyAlignment="1">
      <alignment horizontal="center" vertical="center"/>
    </xf>
    <xf numFmtId="0" fontId="9" fillId="8" borderId="58" xfId="5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9" borderId="50" xfId="0" applyFont="1" applyFill="1" applyBorder="1" applyAlignment="1">
      <alignment horizontal="center" textRotation="90"/>
    </xf>
    <xf numFmtId="0" fontId="3" fillId="9" borderId="2" xfId="0" applyFont="1" applyFill="1" applyBorder="1" applyAlignment="1">
      <alignment horizontal="center" textRotation="90"/>
    </xf>
    <xf numFmtId="0" fontId="3" fillId="3" borderId="59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39" xfId="0" applyFont="1" applyFill="1" applyBorder="1" applyAlignment="1">
      <alignment horizontal="center" vertical="center" textRotation="90"/>
    </xf>
    <xf numFmtId="0" fontId="3" fillId="9" borderId="23" xfId="0" applyFont="1" applyFill="1" applyBorder="1" applyAlignment="1">
      <alignment horizontal="center" vertical="center" textRotation="90"/>
    </xf>
    <xf numFmtId="0" fontId="37" fillId="11" borderId="6" xfId="0" applyFont="1" applyFill="1" applyBorder="1" applyAlignment="1">
      <alignment horizontal="center" vertical="center"/>
    </xf>
    <xf numFmtId="0" fontId="37" fillId="11" borderId="5" xfId="0" applyFont="1" applyFill="1" applyBorder="1" applyAlignment="1">
      <alignment horizontal="center" vertical="center"/>
    </xf>
    <xf numFmtId="0" fontId="37" fillId="11" borderId="4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3" fillId="2" borderId="3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textRotation="90"/>
    </xf>
    <xf numFmtId="0" fontId="4" fillId="2" borderId="16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2" fillId="7" borderId="32" xfId="1" applyFont="1" applyFill="1" applyBorder="1" applyAlignment="1">
      <alignment horizontal="center" vertical="center" wrapText="1"/>
    </xf>
    <xf numFmtId="0" fontId="2" fillId="7" borderId="31" xfId="1" applyFont="1" applyFill="1" applyBorder="1" applyAlignment="1">
      <alignment horizontal="center" vertical="center" wrapText="1"/>
    </xf>
    <xf numFmtId="0" fontId="2" fillId="7" borderId="30" xfId="1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2" fillId="7" borderId="28" xfId="1" applyFont="1" applyFill="1" applyBorder="1" applyAlignment="1">
      <alignment horizontal="center" vertical="center" wrapText="1"/>
    </xf>
    <xf numFmtId="0" fontId="2" fillId="7" borderId="54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textRotation="90"/>
    </xf>
    <xf numFmtId="0" fontId="3" fillId="3" borderId="16" xfId="1" applyFont="1" applyFill="1" applyBorder="1" applyAlignment="1">
      <alignment horizontal="center" vertical="center" textRotation="90"/>
    </xf>
    <xf numFmtId="0" fontId="3" fillId="3" borderId="12" xfId="1" applyFont="1" applyFill="1" applyBorder="1" applyAlignment="1">
      <alignment horizontal="center" vertical="center" textRotation="90"/>
    </xf>
    <xf numFmtId="0" fontId="3" fillId="5" borderId="1" xfId="1" applyFont="1" applyFill="1" applyBorder="1" applyAlignment="1">
      <alignment horizontal="center" textRotation="90"/>
    </xf>
    <xf numFmtId="0" fontId="3" fillId="3" borderId="13" xfId="1" applyFont="1" applyFill="1" applyBorder="1" applyAlignment="1">
      <alignment horizontal="center" vertical="center" textRotation="90"/>
    </xf>
    <xf numFmtId="0" fontId="3" fillId="5" borderId="13" xfId="1" applyFont="1" applyFill="1" applyBorder="1" applyAlignment="1">
      <alignment horizontal="center" vertical="center" textRotation="90"/>
    </xf>
    <xf numFmtId="0" fontId="3" fillId="5" borderId="16" xfId="1" applyFont="1" applyFill="1" applyBorder="1" applyAlignment="1">
      <alignment horizontal="center" vertical="center" textRotation="90"/>
    </xf>
    <xf numFmtId="0" fontId="8" fillId="4" borderId="9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3" sqref="M3"/>
    </sheetView>
  </sheetViews>
  <sheetFormatPr defaultRowHeight="12.75"/>
  <cols>
    <col min="1" max="1" width="9.28515625" style="55" customWidth="1"/>
    <col min="2" max="2" width="8.85546875" style="55" customWidth="1"/>
    <col min="3" max="3" width="34.140625" style="55" customWidth="1"/>
    <col min="4" max="4" width="20.7109375" style="55" customWidth="1"/>
    <col min="5" max="5" width="17.85546875" style="55" hidden="1" customWidth="1"/>
    <col min="6" max="6" width="16.7109375" style="55" customWidth="1"/>
    <col min="7" max="7" width="22" style="55" customWidth="1"/>
    <col min="8" max="8" width="21" style="55" customWidth="1"/>
    <col min="9" max="9" width="12.5703125" style="55" customWidth="1"/>
    <col min="10" max="10" width="13.140625" style="55" customWidth="1"/>
    <col min="11" max="11" width="21.140625" style="55" hidden="1" customWidth="1"/>
    <col min="12" max="12" width="84.7109375" style="55" customWidth="1"/>
    <col min="13" max="16384" width="9.140625" style="55"/>
  </cols>
  <sheetData>
    <row r="1" spans="1:12" ht="43.5" customHeight="1" thickBot="1">
      <c r="A1" s="358" t="s">
        <v>160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 ht="27.75" customHeight="1">
      <c r="A2" s="359" t="s">
        <v>97</v>
      </c>
      <c r="B2" s="361" t="s">
        <v>96</v>
      </c>
      <c r="C2" s="362" t="s">
        <v>95</v>
      </c>
      <c r="D2" s="364" t="s">
        <v>159</v>
      </c>
      <c r="E2" s="365"/>
      <c r="F2" s="365"/>
      <c r="G2" s="365"/>
      <c r="H2" s="366"/>
      <c r="I2" s="367" t="s">
        <v>158</v>
      </c>
      <c r="J2" s="367" t="s">
        <v>157</v>
      </c>
      <c r="K2" s="367" t="s">
        <v>156</v>
      </c>
      <c r="L2" s="369" t="s">
        <v>92</v>
      </c>
    </row>
    <row r="3" spans="1:12" ht="136.5" customHeight="1" thickBot="1">
      <c r="A3" s="360"/>
      <c r="B3" s="361"/>
      <c r="C3" s="363"/>
      <c r="D3" s="109" t="s">
        <v>155</v>
      </c>
      <c r="E3" s="108" t="s">
        <v>154</v>
      </c>
      <c r="F3" s="107" t="s">
        <v>153</v>
      </c>
      <c r="G3" s="107" t="s">
        <v>152</v>
      </c>
      <c r="H3" s="106" t="s">
        <v>151</v>
      </c>
      <c r="I3" s="368"/>
      <c r="J3" s="368"/>
      <c r="K3" s="368"/>
      <c r="L3" s="368"/>
    </row>
    <row r="4" spans="1:12" s="67" customFormat="1" ht="33.75" customHeight="1">
      <c r="A4" s="105">
        <v>1</v>
      </c>
      <c r="B4" s="370" t="s">
        <v>86</v>
      </c>
      <c r="C4" s="92" t="s">
        <v>85</v>
      </c>
      <c r="D4" s="81">
        <v>23272</v>
      </c>
      <c r="E4" s="80">
        <v>23272</v>
      </c>
      <c r="F4" s="80">
        <v>0</v>
      </c>
      <c r="G4" s="80">
        <f t="shared" ref="G4:G35" si="0">E4+F4</f>
        <v>23272</v>
      </c>
      <c r="H4" s="79">
        <f t="shared" ref="H4:H35" si="1">(G4/D4)*100</f>
        <v>100</v>
      </c>
      <c r="I4" s="78">
        <v>43</v>
      </c>
      <c r="J4" s="104">
        <v>43</v>
      </c>
      <c r="K4" s="91" t="e">
        <f>IF((H4&gt;=#REF!),100,((H4/#REF!)*100))</f>
        <v>#REF!</v>
      </c>
      <c r="L4" s="95" t="s">
        <v>149</v>
      </c>
    </row>
    <row r="5" spans="1:12" s="67" customFormat="1" ht="30" customHeight="1">
      <c r="A5" s="75">
        <v>2</v>
      </c>
      <c r="B5" s="370"/>
      <c r="C5" s="92" t="s">
        <v>83</v>
      </c>
      <c r="D5" s="81">
        <v>342050</v>
      </c>
      <c r="E5" s="80">
        <v>342050</v>
      </c>
      <c r="F5" s="80">
        <v>0</v>
      </c>
      <c r="G5" s="80">
        <f t="shared" si="0"/>
        <v>342050</v>
      </c>
      <c r="H5" s="79">
        <f t="shared" si="1"/>
        <v>100</v>
      </c>
      <c r="I5" s="78">
        <v>30</v>
      </c>
      <c r="J5" s="78">
        <v>30</v>
      </c>
      <c r="K5" s="91" t="e">
        <f>IF((H5&gt;=#REF!),100,((H5/#REF!)*100))</f>
        <v>#REF!</v>
      </c>
      <c r="L5" s="103" t="s">
        <v>150</v>
      </c>
    </row>
    <row r="6" spans="1:12" s="67" customFormat="1" ht="28.5" customHeight="1">
      <c r="A6" s="75">
        <v>3</v>
      </c>
      <c r="B6" s="370"/>
      <c r="C6" s="92" t="s">
        <v>81</v>
      </c>
      <c r="D6" s="81">
        <v>93192</v>
      </c>
      <c r="E6" s="80">
        <v>93192</v>
      </c>
      <c r="F6" s="80">
        <v>0</v>
      </c>
      <c r="G6" s="80">
        <f t="shared" si="0"/>
        <v>93192</v>
      </c>
      <c r="H6" s="79">
        <f t="shared" si="1"/>
        <v>100</v>
      </c>
      <c r="I6" s="78">
        <v>15</v>
      </c>
      <c r="J6" s="78">
        <v>15</v>
      </c>
      <c r="K6" s="91" t="e">
        <f>IF((H6&gt;=#REF!),100,((H6/#REF!)*100))</f>
        <v>#REF!</v>
      </c>
      <c r="L6" s="95" t="s">
        <v>149</v>
      </c>
    </row>
    <row r="7" spans="1:12" s="67" customFormat="1" ht="29.25" customHeight="1">
      <c r="A7" s="75">
        <v>4</v>
      </c>
      <c r="B7" s="370"/>
      <c r="C7" s="92" t="s">
        <v>80</v>
      </c>
      <c r="D7" s="81">
        <v>17200</v>
      </c>
      <c r="E7" s="80">
        <v>17200</v>
      </c>
      <c r="F7" s="80">
        <v>0</v>
      </c>
      <c r="G7" s="80">
        <f t="shared" si="0"/>
        <v>17200</v>
      </c>
      <c r="H7" s="79">
        <f t="shared" si="1"/>
        <v>100</v>
      </c>
      <c r="I7" s="78">
        <v>28</v>
      </c>
      <c r="J7" s="78">
        <v>28</v>
      </c>
      <c r="K7" s="91" t="e">
        <f>IF((H7&gt;=#REF!),100,((H7/#REF!)*100))</f>
        <v>#REF!</v>
      </c>
      <c r="L7" s="95" t="s">
        <v>149</v>
      </c>
    </row>
    <row r="8" spans="1:12" s="67" customFormat="1" ht="42.75" customHeight="1">
      <c r="A8" s="75">
        <v>5</v>
      </c>
      <c r="B8" s="370"/>
      <c r="C8" s="89" t="s">
        <v>78</v>
      </c>
      <c r="D8" s="86">
        <v>439181</v>
      </c>
      <c r="E8" s="85">
        <v>93608</v>
      </c>
      <c r="F8" s="85">
        <v>9369</v>
      </c>
      <c r="G8" s="85">
        <f t="shared" si="0"/>
        <v>102977</v>
      </c>
      <c r="H8" s="84">
        <f t="shared" si="1"/>
        <v>23.447507975071783</v>
      </c>
      <c r="I8" s="83">
        <v>108</v>
      </c>
      <c r="J8" s="83">
        <v>48</v>
      </c>
      <c r="K8" s="82" t="e">
        <f>IF((H8&gt;=#REF!),100,((H8/#REF!)*100))</f>
        <v>#REF!</v>
      </c>
      <c r="L8" s="94" t="s">
        <v>148</v>
      </c>
    </row>
    <row r="9" spans="1:12" s="67" customFormat="1" ht="30.75" customHeight="1">
      <c r="A9" s="75">
        <v>6</v>
      </c>
      <c r="B9" s="370"/>
      <c r="C9" s="89" t="s">
        <v>77</v>
      </c>
      <c r="D9" s="86">
        <v>168977</v>
      </c>
      <c r="E9" s="85">
        <v>163507</v>
      </c>
      <c r="F9" s="85">
        <v>2622</v>
      </c>
      <c r="G9" s="85">
        <f t="shared" si="0"/>
        <v>166129</v>
      </c>
      <c r="H9" s="79">
        <f t="shared" si="1"/>
        <v>98.314563520479112</v>
      </c>
      <c r="I9" s="83">
        <v>50</v>
      </c>
      <c r="J9" s="83">
        <v>46</v>
      </c>
      <c r="K9" s="91" t="e">
        <f>IF((H9&gt;=#REF!),100,((H9/#REF!)*100))</f>
        <v>#REF!</v>
      </c>
      <c r="L9" s="95" t="s">
        <v>147</v>
      </c>
    </row>
    <row r="10" spans="1:12" s="67" customFormat="1" ht="36.75" customHeight="1">
      <c r="A10" s="75">
        <v>7</v>
      </c>
      <c r="B10" s="370"/>
      <c r="C10" s="89" t="s">
        <v>76</v>
      </c>
      <c r="D10" s="86">
        <v>368879</v>
      </c>
      <c r="E10" s="85">
        <v>26990</v>
      </c>
      <c r="F10" s="85">
        <v>1560</v>
      </c>
      <c r="G10" s="85">
        <f t="shared" si="0"/>
        <v>28550</v>
      </c>
      <c r="H10" s="84">
        <f t="shared" si="1"/>
        <v>7.7396653103050053</v>
      </c>
      <c r="I10" s="83">
        <v>83</v>
      </c>
      <c r="J10" s="83">
        <v>12</v>
      </c>
      <c r="K10" s="82" t="e">
        <f>IF((H10&gt;=#REF!),100,((H10/#REF!)*100))</f>
        <v>#REF!</v>
      </c>
      <c r="L10" s="94" t="s">
        <v>146</v>
      </c>
    </row>
    <row r="11" spans="1:12" s="67" customFormat="1" ht="36.75" customHeight="1">
      <c r="A11" s="75">
        <v>8</v>
      </c>
      <c r="B11" s="370"/>
      <c r="C11" s="89" t="s">
        <v>74</v>
      </c>
      <c r="D11" s="86">
        <v>21140</v>
      </c>
      <c r="E11" s="85">
        <v>17468</v>
      </c>
      <c r="F11" s="85"/>
      <c r="G11" s="85">
        <f t="shared" si="0"/>
        <v>17468</v>
      </c>
      <c r="H11" s="79">
        <f t="shared" si="1"/>
        <v>82.630085146641434</v>
      </c>
      <c r="I11" s="83">
        <v>41</v>
      </c>
      <c r="J11" s="83">
        <v>30</v>
      </c>
      <c r="K11" s="91" t="e">
        <f>IF((H11&gt;=#REF!),100,((H11/#REF!)*100))</f>
        <v>#REF!</v>
      </c>
      <c r="L11" s="76" t="s">
        <v>145</v>
      </c>
    </row>
    <row r="12" spans="1:12" s="67" customFormat="1" ht="36.75" customHeight="1">
      <c r="A12" s="75">
        <v>9</v>
      </c>
      <c r="B12" s="370"/>
      <c r="C12" s="92" t="s">
        <v>73</v>
      </c>
      <c r="D12" s="81">
        <v>136500</v>
      </c>
      <c r="E12" s="80">
        <v>136500</v>
      </c>
      <c r="F12" s="80">
        <v>0</v>
      </c>
      <c r="G12" s="80">
        <f t="shared" si="0"/>
        <v>136500</v>
      </c>
      <c r="H12" s="79">
        <f t="shared" si="1"/>
        <v>100</v>
      </c>
      <c r="I12" s="78">
        <v>39</v>
      </c>
      <c r="J12" s="78">
        <v>39</v>
      </c>
      <c r="K12" s="91" t="e">
        <f>IF((H12&gt;=#REF!),100,((H12/#REF!)*100))</f>
        <v>#REF!</v>
      </c>
      <c r="L12" s="103" t="s">
        <v>144</v>
      </c>
    </row>
    <row r="13" spans="1:12" s="67" customFormat="1" ht="45" customHeight="1">
      <c r="A13" s="75">
        <v>10</v>
      </c>
      <c r="B13" s="370"/>
      <c r="C13" s="89" t="s">
        <v>71</v>
      </c>
      <c r="D13" s="86">
        <v>314644</v>
      </c>
      <c r="E13" s="85">
        <v>90048</v>
      </c>
      <c r="F13" s="85">
        <v>1550</v>
      </c>
      <c r="G13" s="85">
        <f t="shared" si="0"/>
        <v>91598</v>
      </c>
      <c r="H13" s="84">
        <f t="shared" si="1"/>
        <v>29.111630922566455</v>
      </c>
      <c r="I13" s="83">
        <v>60</v>
      </c>
      <c r="J13" s="83">
        <v>27</v>
      </c>
      <c r="K13" s="82" t="e">
        <f>IF((H13&gt;=#REF!),100,((H13/#REF!)*100))</f>
        <v>#REF!</v>
      </c>
      <c r="L13" s="102" t="s">
        <v>143</v>
      </c>
    </row>
    <row r="14" spans="1:12" s="67" customFormat="1" ht="44.25" customHeight="1">
      <c r="A14" s="75">
        <v>11</v>
      </c>
      <c r="B14" s="370"/>
      <c r="C14" s="89" t="s">
        <v>70</v>
      </c>
      <c r="D14" s="86">
        <v>313142</v>
      </c>
      <c r="E14" s="85">
        <v>160942</v>
      </c>
      <c r="F14" s="85">
        <v>6030</v>
      </c>
      <c r="G14" s="85">
        <f t="shared" si="0"/>
        <v>166972</v>
      </c>
      <c r="H14" s="84">
        <f t="shared" si="1"/>
        <v>53.321496317964382</v>
      </c>
      <c r="I14" s="83">
        <v>129</v>
      </c>
      <c r="J14" s="83">
        <v>101</v>
      </c>
      <c r="K14" s="82" t="e">
        <f>IF((H14&gt;=#REF!),100,((H14/#REF!)*100))</f>
        <v>#REF!</v>
      </c>
      <c r="L14" s="94" t="s">
        <v>142</v>
      </c>
    </row>
    <row r="15" spans="1:12" s="67" customFormat="1" ht="30" customHeight="1">
      <c r="A15" s="75">
        <v>12</v>
      </c>
      <c r="B15" s="370"/>
      <c r="C15" s="89" t="s">
        <v>68</v>
      </c>
      <c r="D15" s="86">
        <v>950468</v>
      </c>
      <c r="E15" s="85">
        <v>195367</v>
      </c>
      <c r="F15" s="85">
        <v>12489</v>
      </c>
      <c r="G15" s="85">
        <f t="shared" si="0"/>
        <v>207856</v>
      </c>
      <c r="H15" s="84">
        <f t="shared" si="1"/>
        <v>21.868805683095065</v>
      </c>
      <c r="I15" s="83">
        <v>60</v>
      </c>
      <c r="J15" s="83">
        <v>20</v>
      </c>
      <c r="K15" s="82" t="e">
        <f>IF((H15&gt;=#REF!),100,((H15/#REF!)*100))</f>
        <v>#REF!</v>
      </c>
      <c r="L15" s="93" t="s">
        <v>141</v>
      </c>
    </row>
    <row r="16" spans="1:12" s="67" customFormat="1" ht="46.5" customHeight="1">
      <c r="A16" s="75">
        <v>13</v>
      </c>
      <c r="B16" s="370"/>
      <c r="C16" s="92" t="s">
        <v>66</v>
      </c>
      <c r="D16" s="81">
        <v>72200</v>
      </c>
      <c r="E16" s="80">
        <v>72200</v>
      </c>
      <c r="F16" s="80">
        <v>0</v>
      </c>
      <c r="G16" s="80">
        <f t="shared" si="0"/>
        <v>72200</v>
      </c>
      <c r="H16" s="79">
        <f t="shared" si="1"/>
        <v>100</v>
      </c>
      <c r="I16" s="78">
        <v>63</v>
      </c>
      <c r="J16" s="78">
        <v>63</v>
      </c>
      <c r="K16" s="82" t="e">
        <f>IF((H16&gt;=#REF!),100,((H16/#REF!)*100))</f>
        <v>#REF!</v>
      </c>
      <c r="L16" s="76" t="s">
        <v>140</v>
      </c>
    </row>
    <row r="17" spans="1:12" s="67" customFormat="1" ht="41.25" customHeight="1" thickBot="1">
      <c r="A17" s="75">
        <v>14</v>
      </c>
      <c r="B17" s="370"/>
      <c r="C17" s="92" t="s">
        <v>64</v>
      </c>
      <c r="D17" s="81">
        <v>213500</v>
      </c>
      <c r="E17" s="80">
        <v>213500</v>
      </c>
      <c r="F17" s="80">
        <v>0</v>
      </c>
      <c r="G17" s="80">
        <f t="shared" si="0"/>
        <v>213500</v>
      </c>
      <c r="H17" s="79">
        <f t="shared" si="1"/>
        <v>100</v>
      </c>
      <c r="I17" s="101">
        <v>31</v>
      </c>
      <c r="J17" s="101">
        <v>31</v>
      </c>
      <c r="K17" s="91" t="e">
        <f>IF((H17&gt;=#REF!),100,((H17/#REF!)*100))</f>
        <v>#REF!</v>
      </c>
      <c r="L17" s="90" t="s">
        <v>139</v>
      </c>
    </row>
    <row r="18" spans="1:12" s="67" customFormat="1" ht="31.5" customHeight="1">
      <c r="A18" s="75">
        <v>15</v>
      </c>
      <c r="B18" s="370"/>
      <c r="C18" s="100" t="s">
        <v>62</v>
      </c>
      <c r="D18" s="99">
        <v>1484274</v>
      </c>
      <c r="E18" s="98">
        <v>323128</v>
      </c>
      <c r="F18" s="98">
        <v>7500</v>
      </c>
      <c r="G18" s="98">
        <f t="shared" si="0"/>
        <v>330628</v>
      </c>
      <c r="H18" s="97">
        <f t="shared" si="1"/>
        <v>22.275401981035849</v>
      </c>
      <c r="I18" s="83">
        <v>141</v>
      </c>
      <c r="J18" s="83">
        <v>48</v>
      </c>
      <c r="K18" s="96" t="e">
        <f>IF((H18&gt;=#REF!),100,((H18/#REF!)*100))</f>
        <v>#REF!</v>
      </c>
      <c r="L18" s="93" t="s">
        <v>138</v>
      </c>
    </row>
    <row r="19" spans="1:12" s="67" customFormat="1" ht="46.5" customHeight="1">
      <c r="A19" s="75">
        <v>16</v>
      </c>
      <c r="B19" s="370"/>
      <c r="C19" s="89" t="s">
        <v>61</v>
      </c>
      <c r="D19" s="86">
        <v>218053</v>
      </c>
      <c r="E19" s="85">
        <v>55612</v>
      </c>
      <c r="F19" s="85">
        <v>3900</v>
      </c>
      <c r="G19" s="85">
        <f t="shared" si="0"/>
        <v>59512</v>
      </c>
      <c r="H19" s="84">
        <f t="shared" si="1"/>
        <v>27.292447249063301</v>
      </c>
      <c r="I19" s="83">
        <v>71</v>
      </c>
      <c r="J19" s="83">
        <v>37</v>
      </c>
      <c r="K19" s="82" t="e">
        <f>IF((H19&gt;=#REF!),100,((H19/#REF!)*100))</f>
        <v>#REF!</v>
      </c>
      <c r="L19" s="90" t="s">
        <v>137</v>
      </c>
    </row>
    <row r="20" spans="1:12" s="67" customFormat="1" ht="34.5" customHeight="1">
      <c r="A20" s="75">
        <v>17</v>
      </c>
      <c r="B20" s="370"/>
      <c r="C20" s="89" t="s">
        <v>58</v>
      </c>
      <c r="D20" s="86">
        <v>691526</v>
      </c>
      <c r="E20" s="85">
        <v>334891</v>
      </c>
      <c r="F20" s="85">
        <v>30000</v>
      </c>
      <c r="G20" s="85">
        <f t="shared" si="0"/>
        <v>364891</v>
      </c>
      <c r="H20" s="84">
        <f t="shared" si="1"/>
        <v>52.766056518482316</v>
      </c>
      <c r="I20" s="83">
        <v>69</v>
      </c>
      <c r="J20" s="83">
        <v>20</v>
      </c>
      <c r="K20" s="82" t="e">
        <f>IF((H20&gt;=#REF!),100,((H20/#REF!)*100))</f>
        <v>#REF!</v>
      </c>
      <c r="L20" s="93" t="s">
        <v>136</v>
      </c>
    </row>
    <row r="21" spans="1:12" s="67" customFormat="1" ht="36.75" customHeight="1">
      <c r="A21" s="75">
        <v>18</v>
      </c>
      <c r="B21" s="371" t="s">
        <v>135</v>
      </c>
      <c r="C21" s="92" t="s">
        <v>56</v>
      </c>
      <c r="D21" s="81">
        <v>50400</v>
      </c>
      <c r="E21" s="80">
        <v>50400</v>
      </c>
      <c r="F21" s="80">
        <v>0</v>
      </c>
      <c r="G21" s="80">
        <f t="shared" si="0"/>
        <v>50400</v>
      </c>
      <c r="H21" s="79">
        <f t="shared" si="1"/>
        <v>100</v>
      </c>
      <c r="I21" s="78">
        <v>19</v>
      </c>
      <c r="J21" s="78">
        <v>19</v>
      </c>
      <c r="K21" s="91" t="e">
        <f>IF((H21&gt;=#REF!),100,((H21/#REF!)*100))</f>
        <v>#REF!</v>
      </c>
      <c r="L21" s="90" t="s">
        <v>134</v>
      </c>
    </row>
    <row r="22" spans="1:12" s="67" customFormat="1" ht="36.75" customHeight="1">
      <c r="A22" s="75">
        <v>19</v>
      </c>
      <c r="B22" s="372"/>
      <c r="C22" s="89" t="s">
        <v>54</v>
      </c>
      <c r="D22" s="86">
        <v>66700</v>
      </c>
      <c r="E22" s="85">
        <v>49800</v>
      </c>
      <c r="F22" s="85">
        <v>200</v>
      </c>
      <c r="G22" s="85">
        <f t="shared" si="0"/>
        <v>50000</v>
      </c>
      <c r="H22" s="84">
        <f t="shared" si="1"/>
        <v>74.962518740629676</v>
      </c>
      <c r="I22" s="83">
        <v>9</v>
      </c>
      <c r="J22" s="83">
        <v>5</v>
      </c>
      <c r="K22" s="82" t="e">
        <f>IF((H22&gt;=#REF!),100,((H22/#REF!)*100))</f>
        <v>#REF!</v>
      </c>
      <c r="L22" s="76" t="s">
        <v>133</v>
      </c>
    </row>
    <row r="23" spans="1:12" s="67" customFormat="1" ht="46.5" customHeight="1">
      <c r="A23" s="75">
        <v>20</v>
      </c>
      <c r="B23" s="372"/>
      <c r="C23" s="89" t="s">
        <v>53</v>
      </c>
      <c r="D23" s="86">
        <v>140419</v>
      </c>
      <c r="E23" s="85">
        <v>72319</v>
      </c>
      <c r="F23" s="85">
        <v>1500</v>
      </c>
      <c r="G23" s="85">
        <f t="shared" si="0"/>
        <v>73819</v>
      </c>
      <c r="H23" s="84">
        <f t="shared" si="1"/>
        <v>52.570521083329183</v>
      </c>
      <c r="I23" s="83">
        <v>8</v>
      </c>
      <c r="J23" s="83">
        <v>2</v>
      </c>
      <c r="K23" s="82" t="e">
        <f>IF((H23&gt;=#REF!),100,((H23/#REF!)*100))</f>
        <v>#REF!</v>
      </c>
      <c r="L23" s="76" t="s">
        <v>132</v>
      </c>
    </row>
    <row r="24" spans="1:12" s="67" customFormat="1" ht="36.75" customHeight="1">
      <c r="A24" s="75">
        <v>21</v>
      </c>
      <c r="B24" s="372"/>
      <c r="C24" s="89" t="s">
        <v>52</v>
      </c>
      <c r="D24" s="86">
        <v>106863</v>
      </c>
      <c r="E24" s="85">
        <v>53422</v>
      </c>
      <c r="F24" s="85">
        <v>3000</v>
      </c>
      <c r="G24" s="85">
        <f t="shared" si="0"/>
        <v>56422</v>
      </c>
      <c r="H24" s="84">
        <f t="shared" si="1"/>
        <v>52.798442866099585</v>
      </c>
      <c r="I24" s="83">
        <v>12</v>
      </c>
      <c r="J24" s="83">
        <v>1</v>
      </c>
      <c r="K24" s="82" t="e">
        <f>IF((H24&gt;=#REF!),100,((H24/#REF!)*100))</f>
        <v>#REF!</v>
      </c>
      <c r="L24" s="90" t="s">
        <v>131</v>
      </c>
    </row>
    <row r="25" spans="1:12" s="67" customFormat="1" ht="43.5" customHeight="1">
      <c r="A25" s="75">
        <v>22</v>
      </c>
      <c r="B25" s="372"/>
      <c r="C25" s="89" t="s">
        <v>50</v>
      </c>
      <c r="D25" s="86">
        <v>28934</v>
      </c>
      <c r="E25" s="85">
        <v>4389</v>
      </c>
      <c r="F25" s="85">
        <v>0</v>
      </c>
      <c r="G25" s="85">
        <f t="shared" si="0"/>
        <v>4389</v>
      </c>
      <c r="H25" s="84">
        <f t="shared" si="1"/>
        <v>15.169005322458007</v>
      </c>
      <c r="I25" s="83">
        <v>4</v>
      </c>
      <c r="J25" s="83">
        <v>0</v>
      </c>
      <c r="K25" s="82" t="e">
        <f>IF((H25&gt;=#REF!),100,((H25/#REF!)*100))</f>
        <v>#REF!</v>
      </c>
      <c r="L25" s="90" t="s">
        <v>130</v>
      </c>
    </row>
    <row r="26" spans="1:12" s="67" customFormat="1" ht="36.75" customHeight="1">
      <c r="A26" s="75">
        <v>23</v>
      </c>
      <c r="B26" s="372"/>
      <c r="C26" s="89" t="s">
        <v>49</v>
      </c>
      <c r="D26" s="86">
        <v>387211</v>
      </c>
      <c r="E26" s="85">
        <v>73973</v>
      </c>
      <c r="F26" s="85">
        <v>5354</v>
      </c>
      <c r="G26" s="85">
        <f t="shared" si="0"/>
        <v>79327</v>
      </c>
      <c r="H26" s="84">
        <f t="shared" si="1"/>
        <v>20.486763031008934</v>
      </c>
      <c r="I26" s="83">
        <v>21</v>
      </c>
      <c r="J26" s="83">
        <v>5</v>
      </c>
      <c r="K26" s="82" t="e">
        <f>IF((H26&gt;=#REF!),100,((H26/#REF!)*100))</f>
        <v>#REF!</v>
      </c>
      <c r="L26" s="76" t="s">
        <v>129</v>
      </c>
    </row>
    <row r="27" spans="1:12" s="67" customFormat="1" ht="28.5" customHeight="1">
      <c r="A27" s="75">
        <v>24</v>
      </c>
      <c r="B27" s="373" t="s">
        <v>47</v>
      </c>
      <c r="C27" s="92" t="s">
        <v>46</v>
      </c>
      <c r="D27" s="81">
        <v>305000</v>
      </c>
      <c r="E27" s="80">
        <v>305000</v>
      </c>
      <c r="F27" s="80">
        <v>0</v>
      </c>
      <c r="G27" s="80">
        <f t="shared" si="0"/>
        <v>305000</v>
      </c>
      <c r="H27" s="79">
        <f t="shared" si="1"/>
        <v>100</v>
      </c>
      <c r="I27" s="78">
        <v>98</v>
      </c>
      <c r="J27" s="78">
        <v>98</v>
      </c>
      <c r="K27" s="91" t="e">
        <f>IF((H27&gt;=#REF!),100,((H27/#REF!)*100))</f>
        <v>#REF!</v>
      </c>
      <c r="L27" s="68" t="s">
        <v>128</v>
      </c>
    </row>
    <row r="28" spans="1:12" s="67" customFormat="1" ht="51.75" customHeight="1">
      <c r="A28" s="75">
        <v>25</v>
      </c>
      <c r="B28" s="374"/>
      <c r="C28" s="89" t="s">
        <v>45</v>
      </c>
      <c r="D28" s="86">
        <v>358833</v>
      </c>
      <c r="E28" s="85">
        <v>100000</v>
      </c>
      <c r="F28" s="85">
        <v>1124</v>
      </c>
      <c r="G28" s="85">
        <f t="shared" si="0"/>
        <v>101124</v>
      </c>
      <c r="H28" s="84">
        <f t="shared" si="1"/>
        <v>28.181354557691186</v>
      </c>
      <c r="I28" s="83">
        <v>36</v>
      </c>
      <c r="J28" s="83">
        <v>2</v>
      </c>
      <c r="K28" s="82" t="e">
        <f>IF((H28&gt;=#REF!),100,((H28/#REF!)*100))</f>
        <v>#REF!</v>
      </c>
      <c r="L28" s="68" t="s">
        <v>127</v>
      </c>
    </row>
    <row r="29" spans="1:12" s="67" customFormat="1" ht="39.75" customHeight="1">
      <c r="A29" s="75">
        <v>26</v>
      </c>
      <c r="B29" s="374"/>
      <c r="C29" s="92" t="s">
        <v>44</v>
      </c>
      <c r="D29" s="81">
        <v>26000</v>
      </c>
      <c r="E29" s="80">
        <v>26000</v>
      </c>
      <c r="F29" s="80">
        <v>0</v>
      </c>
      <c r="G29" s="80">
        <f t="shared" si="0"/>
        <v>26000</v>
      </c>
      <c r="H29" s="79">
        <f t="shared" si="1"/>
        <v>100</v>
      </c>
      <c r="I29" s="78">
        <v>47</v>
      </c>
      <c r="J29" s="78">
        <v>47</v>
      </c>
      <c r="K29" s="91" t="e">
        <f>IF((H29&gt;=#REF!),100,((H29/#REF!)*100))</f>
        <v>#REF!</v>
      </c>
      <c r="L29" s="95" t="s">
        <v>126</v>
      </c>
    </row>
    <row r="30" spans="1:12" s="67" customFormat="1" ht="39.75" customHeight="1">
      <c r="A30" s="75">
        <v>27</v>
      </c>
      <c r="B30" s="374"/>
      <c r="C30" s="89" t="s">
        <v>43</v>
      </c>
      <c r="D30" s="86">
        <v>367832</v>
      </c>
      <c r="E30" s="85">
        <v>353564</v>
      </c>
      <c r="F30" s="85">
        <v>12380</v>
      </c>
      <c r="G30" s="85">
        <f t="shared" si="0"/>
        <v>365944</v>
      </c>
      <c r="H30" s="79">
        <f t="shared" si="1"/>
        <v>99.486722199264875</v>
      </c>
      <c r="I30" s="83">
        <v>55</v>
      </c>
      <c r="J30" s="83">
        <v>52</v>
      </c>
      <c r="K30" s="82" t="e">
        <f>IF((H30&gt;=#REF!),100,((H30/#REF!)*100))</f>
        <v>#REF!</v>
      </c>
      <c r="L30" s="90" t="s">
        <v>125</v>
      </c>
    </row>
    <row r="31" spans="1:12" s="67" customFormat="1" ht="33.75" customHeight="1">
      <c r="A31" s="75">
        <v>28</v>
      </c>
      <c r="B31" s="374"/>
      <c r="C31" s="92" t="s">
        <v>42</v>
      </c>
      <c r="D31" s="81">
        <v>107000</v>
      </c>
      <c r="E31" s="80">
        <v>107000</v>
      </c>
      <c r="F31" s="80">
        <v>0</v>
      </c>
      <c r="G31" s="80">
        <f t="shared" si="0"/>
        <v>107000</v>
      </c>
      <c r="H31" s="79">
        <f t="shared" si="1"/>
        <v>100</v>
      </c>
      <c r="I31" s="78">
        <v>80</v>
      </c>
      <c r="J31" s="78">
        <v>80</v>
      </c>
      <c r="K31" s="91" t="e">
        <f>IF((H31&gt;=#REF!),100,((H31/#REF!)*100))</f>
        <v>#REF!</v>
      </c>
      <c r="L31" s="76" t="s">
        <v>124</v>
      </c>
    </row>
    <row r="32" spans="1:12" s="67" customFormat="1" ht="39.75" customHeight="1">
      <c r="A32" s="75">
        <v>29</v>
      </c>
      <c r="B32" s="374"/>
      <c r="C32" s="92" t="s">
        <v>40</v>
      </c>
      <c r="D32" s="81">
        <v>201566</v>
      </c>
      <c r="E32" s="80">
        <v>201566</v>
      </c>
      <c r="F32" s="80">
        <v>0</v>
      </c>
      <c r="G32" s="80">
        <f t="shared" si="0"/>
        <v>201566</v>
      </c>
      <c r="H32" s="79">
        <f t="shared" si="1"/>
        <v>100</v>
      </c>
      <c r="I32" s="78">
        <v>35</v>
      </c>
      <c r="J32" s="78">
        <v>35</v>
      </c>
      <c r="K32" s="91" t="e">
        <f>IF((H32&gt;=#REF!),100,((H32/#REF!)*100))</f>
        <v>#REF!</v>
      </c>
      <c r="L32" s="76" t="s">
        <v>123</v>
      </c>
    </row>
    <row r="33" spans="1:12" s="67" customFormat="1" ht="36.75" customHeight="1">
      <c r="A33" s="75">
        <v>30</v>
      </c>
      <c r="B33" s="374"/>
      <c r="C33" s="92" t="s">
        <v>39</v>
      </c>
      <c r="D33" s="81">
        <v>64760</v>
      </c>
      <c r="E33" s="80">
        <v>64760</v>
      </c>
      <c r="F33" s="80">
        <v>0</v>
      </c>
      <c r="G33" s="80">
        <f t="shared" si="0"/>
        <v>64760</v>
      </c>
      <c r="H33" s="79">
        <f t="shared" si="1"/>
        <v>100</v>
      </c>
      <c r="I33" s="78">
        <v>111</v>
      </c>
      <c r="J33" s="78">
        <v>111</v>
      </c>
      <c r="K33" s="91" t="e">
        <f>IF((H33&gt;=#REF!),100,((H33/#REF!)*100))</f>
        <v>#REF!</v>
      </c>
      <c r="L33" s="93" t="s">
        <v>122</v>
      </c>
    </row>
    <row r="34" spans="1:12" s="67" customFormat="1" ht="33" customHeight="1">
      <c r="A34" s="75">
        <v>31</v>
      </c>
      <c r="B34" s="374"/>
      <c r="C34" s="89" t="s">
        <v>38</v>
      </c>
      <c r="D34" s="86">
        <v>442090</v>
      </c>
      <c r="E34" s="85">
        <v>192075</v>
      </c>
      <c r="F34" s="85">
        <v>12637</v>
      </c>
      <c r="G34" s="85">
        <f t="shared" si="0"/>
        <v>204712</v>
      </c>
      <c r="H34" s="84">
        <f t="shared" si="1"/>
        <v>46.305503404284195</v>
      </c>
      <c r="I34" s="83">
        <v>39</v>
      </c>
      <c r="J34" s="83">
        <v>16</v>
      </c>
      <c r="K34" s="82" t="e">
        <f>IF((H34&gt;=#REF!),100,((H34/#REF!)*100))</f>
        <v>#REF!</v>
      </c>
      <c r="L34" s="76" t="s">
        <v>121</v>
      </c>
    </row>
    <row r="35" spans="1:12" s="67" customFormat="1" ht="47.25" customHeight="1">
      <c r="A35" s="75">
        <v>32</v>
      </c>
      <c r="B35" s="374"/>
      <c r="C35" s="89" t="s">
        <v>37</v>
      </c>
      <c r="D35" s="86">
        <v>188242</v>
      </c>
      <c r="E35" s="85">
        <v>25618</v>
      </c>
      <c r="F35" s="85">
        <v>460</v>
      </c>
      <c r="G35" s="85">
        <f t="shared" si="0"/>
        <v>26078</v>
      </c>
      <c r="H35" s="84">
        <f t="shared" si="1"/>
        <v>13.853443971058532</v>
      </c>
      <c r="I35" s="83">
        <v>26</v>
      </c>
      <c r="J35" s="83">
        <v>19</v>
      </c>
      <c r="K35" s="82" t="e">
        <f>IF((H35&gt;=#REF!),100,((H35/#REF!)*100))</f>
        <v>#REF!</v>
      </c>
      <c r="L35" s="76" t="s">
        <v>120</v>
      </c>
    </row>
    <row r="36" spans="1:12" s="67" customFormat="1" ht="34.5" customHeight="1">
      <c r="A36" s="75">
        <v>33</v>
      </c>
      <c r="B36" s="374"/>
      <c r="C36" s="89" t="s">
        <v>35</v>
      </c>
      <c r="D36" s="86">
        <v>51513</v>
      </c>
      <c r="E36" s="85">
        <v>47000</v>
      </c>
      <c r="F36" s="85">
        <v>1000</v>
      </c>
      <c r="G36" s="85">
        <f t="shared" ref="G36:G67" si="2">E36+F36</f>
        <v>48000</v>
      </c>
      <c r="H36" s="79">
        <f t="shared" ref="H36:H67" si="3">(G36/D36)*100</f>
        <v>93.180362238658205</v>
      </c>
      <c r="I36" s="83">
        <v>14</v>
      </c>
      <c r="J36" s="83">
        <v>12</v>
      </c>
      <c r="K36" s="82" t="e">
        <f>IF((H36&gt;=#REF!),100,((H36/#REF!)*100))</f>
        <v>#REF!</v>
      </c>
      <c r="L36" s="76" t="s">
        <v>119</v>
      </c>
    </row>
    <row r="37" spans="1:12" s="67" customFormat="1" ht="31.5" customHeight="1">
      <c r="A37" s="75">
        <v>34</v>
      </c>
      <c r="B37" s="374"/>
      <c r="C37" s="89" t="s">
        <v>34</v>
      </c>
      <c r="D37" s="86">
        <v>251652</v>
      </c>
      <c r="E37" s="85">
        <v>210000</v>
      </c>
      <c r="F37" s="85">
        <v>10000</v>
      </c>
      <c r="G37" s="85">
        <f t="shared" si="2"/>
        <v>220000</v>
      </c>
      <c r="H37" s="79">
        <f t="shared" si="3"/>
        <v>87.422313353360991</v>
      </c>
      <c r="I37" s="83">
        <v>100</v>
      </c>
      <c r="J37" s="83">
        <v>72</v>
      </c>
      <c r="K37" s="82" t="e">
        <f>IF((H37&gt;=#REF!),100,((H37/#REF!)*100))</f>
        <v>#REF!</v>
      </c>
      <c r="L37" s="90" t="s">
        <v>118</v>
      </c>
    </row>
    <row r="38" spans="1:12" s="67" customFormat="1" ht="33" customHeight="1">
      <c r="A38" s="75">
        <v>35</v>
      </c>
      <c r="B38" s="374"/>
      <c r="C38" s="89" t="s">
        <v>33</v>
      </c>
      <c r="D38" s="86">
        <v>62487</v>
      </c>
      <c r="E38" s="85">
        <v>54955</v>
      </c>
      <c r="F38" s="85">
        <v>2732</v>
      </c>
      <c r="G38" s="85">
        <f t="shared" si="2"/>
        <v>57687</v>
      </c>
      <c r="H38" s="79">
        <f t="shared" si="3"/>
        <v>92.318402227663356</v>
      </c>
      <c r="I38" s="83">
        <v>34</v>
      </c>
      <c r="J38" s="83">
        <v>32</v>
      </c>
      <c r="K38" s="82" t="e">
        <f>IF((H38&gt;=#REF!),100,((H38/#REF!)*100))</f>
        <v>#REF!</v>
      </c>
      <c r="L38" s="90" t="s">
        <v>117</v>
      </c>
    </row>
    <row r="39" spans="1:12" s="67" customFormat="1" ht="32.25" customHeight="1">
      <c r="A39" s="75">
        <v>36</v>
      </c>
      <c r="B39" s="374"/>
      <c r="C39" s="92" t="s">
        <v>31</v>
      </c>
      <c r="D39" s="81">
        <v>38400</v>
      </c>
      <c r="E39" s="80">
        <v>38400</v>
      </c>
      <c r="F39" s="80">
        <v>0</v>
      </c>
      <c r="G39" s="80">
        <f t="shared" si="2"/>
        <v>38400</v>
      </c>
      <c r="H39" s="79">
        <f t="shared" si="3"/>
        <v>100</v>
      </c>
      <c r="I39" s="78">
        <v>74</v>
      </c>
      <c r="J39" s="78">
        <v>74</v>
      </c>
      <c r="K39" s="91" t="e">
        <f>IF((H39&gt;=#REF!),100,((H39/#REF!)*100))</f>
        <v>#REF!</v>
      </c>
      <c r="L39" s="76" t="s">
        <v>116</v>
      </c>
    </row>
    <row r="40" spans="1:12" s="67" customFormat="1" ht="44.25" customHeight="1">
      <c r="A40" s="75">
        <v>37</v>
      </c>
      <c r="B40" s="374"/>
      <c r="C40" s="92" t="s">
        <v>29</v>
      </c>
      <c r="D40" s="81">
        <v>360000</v>
      </c>
      <c r="E40" s="80">
        <v>360000</v>
      </c>
      <c r="F40" s="80">
        <v>0</v>
      </c>
      <c r="G40" s="80">
        <f t="shared" si="2"/>
        <v>360000</v>
      </c>
      <c r="H40" s="79">
        <f t="shared" si="3"/>
        <v>100</v>
      </c>
      <c r="I40" s="78">
        <v>73</v>
      </c>
      <c r="J40" s="78">
        <v>73</v>
      </c>
      <c r="K40" s="91" t="e">
        <f>IF((H40&gt;=#REF!),100,((H40/#REF!)*100))</f>
        <v>#REF!</v>
      </c>
      <c r="L40" s="94" t="s">
        <v>115</v>
      </c>
    </row>
    <row r="41" spans="1:12" s="67" customFormat="1" ht="27.75" customHeight="1">
      <c r="A41" s="75">
        <v>38</v>
      </c>
      <c r="B41" s="374"/>
      <c r="C41" s="92" t="s">
        <v>28</v>
      </c>
      <c r="D41" s="81">
        <v>52459</v>
      </c>
      <c r="E41" s="80">
        <v>52459</v>
      </c>
      <c r="F41" s="80">
        <v>0</v>
      </c>
      <c r="G41" s="80">
        <f t="shared" si="2"/>
        <v>52459</v>
      </c>
      <c r="H41" s="79">
        <f t="shared" si="3"/>
        <v>100</v>
      </c>
      <c r="I41" s="78">
        <v>69</v>
      </c>
      <c r="J41" s="78">
        <v>69</v>
      </c>
      <c r="K41" s="91" t="e">
        <f>IF((H41&gt;=#REF!),100,((H41/#REF!)*100))</f>
        <v>#REF!</v>
      </c>
      <c r="L41" s="93" t="s">
        <v>114</v>
      </c>
    </row>
    <row r="42" spans="1:12" s="67" customFormat="1" ht="37.5" customHeight="1">
      <c r="A42" s="75">
        <v>39</v>
      </c>
      <c r="B42" s="374"/>
      <c r="C42" s="92" t="s">
        <v>27</v>
      </c>
      <c r="D42" s="81">
        <v>132569</v>
      </c>
      <c r="E42" s="80">
        <v>132569</v>
      </c>
      <c r="F42" s="80">
        <v>0</v>
      </c>
      <c r="G42" s="80">
        <f t="shared" si="2"/>
        <v>132569</v>
      </c>
      <c r="H42" s="79">
        <f t="shared" si="3"/>
        <v>100</v>
      </c>
      <c r="I42" s="78">
        <v>51</v>
      </c>
      <c r="J42" s="78">
        <v>51</v>
      </c>
      <c r="K42" s="91" t="e">
        <f>IF((H42&gt;=#REF!),100,((H42/#REF!)*100))</f>
        <v>#REF!</v>
      </c>
      <c r="L42" s="90" t="s">
        <v>113</v>
      </c>
    </row>
    <row r="43" spans="1:12" s="67" customFormat="1" ht="37.5" customHeight="1">
      <c r="A43" s="75">
        <v>40</v>
      </c>
      <c r="B43" s="374"/>
      <c r="C43" s="92" t="s">
        <v>26</v>
      </c>
      <c r="D43" s="81">
        <v>45000</v>
      </c>
      <c r="E43" s="80">
        <v>45000</v>
      </c>
      <c r="F43" s="80">
        <v>0</v>
      </c>
      <c r="G43" s="80">
        <f t="shared" si="2"/>
        <v>45000</v>
      </c>
      <c r="H43" s="79">
        <f t="shared" si="3"/>
        <v>100</v>
      </c>
      <c r="I43" s="78">
        <v>15</v>
      </c>
      <c r="J43" s="78">
        <v>15</v>
      </c>
      <c r="K43" s="91" t="e">
        <f>IF((H43&gt;=#REF!),100,((H43/#REF!)*100))</f>
        <v>#REF!</v>
      </c>
      <c r="L43" s="76" t="s">
        <v>112</v>
      </c>
    </row>
    <row r="44" spans="1:12" s="67" customFormat="1" ht="44.25" customHeight="1">
      <c r="A44" s="75">
        <v>41</v>
      </c>
      <c r="B44" s="374"/>
      <c r="C44" s="89" t="s">
        <v>24</v>
      </c>
      <c r="D44" s="86">
        <v>42584</v>
      </c>
      <c r="E44" s="85">
        <v>12910</v>
      </c>
      <c r="F44" s="85">
        <v>800</v>
      </c>
      <c r="G44" s="85">
        <f t="shared" si="2"/>
        <v>13710</v>
      </c>
      <c r="H44" s="84">
        <f t="shared" si="3"/>
        <v>32.195190681946272</v>
      </c>
      <c r="I44" s="83">
        <v>47</v>
      </c>
      <c r="J44" s="83">
        <v>6</v>
      </c>
      <c r="K44" s="82" t="e">
        <f>IF((H44&gt;=#REF!),100,((H44/#REF!)*100))</f>
        <v>#REF!</v>
      </c>
      <c r="L44" s="68" t="s">
        <v>111</v>
      </c>
    </row>
    <row r="45" spans="1:12" s="67" customFormat="1" ht="29.25" customHeight="1">
      <c r="A45" s="75">
        <v>42</v>
      </c>
      <c r="B45" s="374"/>
      <c r="C45" s="92" t="s">
        <v>23</v>
      </c>
      <c r="D45" s="81">
        <v>72960</v>
      </c>
      <c r="E45" s="80">
        <v>72960</v>
      </c>
      <c r="F45" s="80">
        <v>0</v>
      </c>
      <c r="G45" s="80">
        <f t="shared" si="2"/>
        <v>72960</v>
      </c>
      <c r="H45" s="79">
        <f t="shared" si="3"/>
        <v>100</v>
      </c>
      <c r="I45" s="78">
        <v>76</v>
      </c>
      <c r="J45" s="78">
        <v>76</v>
      </c>
      <c r="K45" s="91" t="e">
        <f>IF((H45&gt;=#REF!),100,((H45/#REF!)*100))</f>
        <v>#REF!</v>
      </c>
      <c r="L45" s="93" t="s">
        <v>110</v>
      </c>
    </row>
    <row r="46" spans="1:12" s="67" customFormat="1" ht="45.75" customHeight="1">
      <c r="A46" s="75">
        <v>43</v>
      </c>
      <c r="B46" s="375"/>
      <c r="C46" s="92" t="s">
        <v>22</v>
      </c>
      <c r="D46" s="81">
        <v>131000</v>
      </c>
      <c r="E46" s="80">
        <v>131000</v>
      </c>
      <c r="F46" s="80">
        <v>0</v>
      </c>
      <c r="G46" s="80">
        <f t="shared" si="2"/>
        <v>131000</v>
      </c>
      <c r="H46" s="79">
        <f t="shared" si="3"/>
        <v>100</v>
      </c>
      <c r="I46" s="78">
        <v>53</v>
      </c>
      <c r="J46" s="78">
        <v>53</v>
      </c>
      <c r="K46" s="91" t="e">
        <f>IF((H46&gt;=#REF!),100,((H46/#REF!)*100))</f>
        <v>#REF!</v>
      </c>
      <c r="L46" s="76" t="s">
        <v>109</v>
      </c>
    </row>
    <row r="47" spans="1:12" s="67" customFormat="1" ht="62.25" customHeight="1">
      <c r="A47" s="75">
        <v>44</v>
      </c>
      <c r="B47" s="376" t="s">
        <v>14</v>
      </c>
      <c r="C47" s="92" t="s">
        <v>21</v>
      </c>
      <c r="D47" s="81">
        <v>144187</v>
      </c>
      <c r="E47" s="80">
        <v>144187</v>
      </c>
      <c r="F47" s="80">
        <v>0</v>
      </c>
      <c r="G47" s="80">
        <f t="shared" si="2"/>
        <v>144187</v>
      </c>
      <c r="H47" s="79">
        <f t="shared" si="3"/>
        <v>100</v>
      </c>
      <c r="I47" s="78">
        <v>72</v>
      </c>
      <c r="J47" s="78">
        <v>72</v>
      </c>
      <c r="K47" s="91" t="e">
        <f>IF((H47&gt;=#REF!),100,((H47/#REF!)*100))</f>
        <v>#REF!</v>
      </c>
      <c r="L47" s="76" t="s">
        <v>108</v>
      </c>
    </row>
    <row r="48" spans="1:12" s="67" customFormat="1" ht="33" customHeight="1">
      <c r="A48" s="75">
        <v>45</v>
      </c>
      <c r="B48" s="376"/>
      <c r="C48" s="89" t="s">
        <v>19</v>
      </c>
      <c r="D48" s="86">
        <v>125000</v>
      </c>
      <c r="E48" s="85">
        <v>98869</v>
      </c>
      <c r="F48" s="85">
        <v>643</v>
      </c>
      <c r="G48" s="85">
        <f t="shared" si="2"/>
        <v>99512</v>
      </c>
      <c r="H48" s="79">
        <f t="shared" si="3"/>
        <v>79.6096</v>
      </c>
      <c r="I48" s="83">
        <v>81</v>
      </c>
      <c r="J48" s="83">
        <v>64</v>
      </c>
      <c r="K48" s="82" t="e">
        <f>IF((H48&gt;=#REF!),100,((H48/#REF!)*100))</f>
        <v>#REF!</v>
      </c>
      <c r="L48" s="76" t="s">
        <v>107</v>
      </c>
    </row>
    <row r="49" spans="1:12" s="67" customFormat="1" ht="36.75" customHeight="1">
      <c r="A49" s="75">
        <v>46</v>
      </c>
      <c r="B49" s="376"/>
      <c r="C49" s="89" t="s">
        <v>18</v>
      </c>
      <c r="D49" s="86">
        <v>331352</v>
      </c>
      <c r="E49" s="85">
        <v>49901</v>
      </c>
      <c r="F49" s="85">
        <v>485</v>
      </c>
      <c r="G49" s="85">
        <f t="shared" si="2"/>
        <v>50386</v>
      </c>
      <c r="H49" s="84">
        <f t="shared" si="3"/>
        <v>15.206185567010309</v>
      </c>
      <c r="I49" s="83">
        <v>123</v>
      </c>
      <c r="J49" s="83">
        <v>17</v>
      </c>
      <c r="K49" s="82" t="e">
        <f>IF((H49&gt;=#REF!),100,((H49/#REF!)*100))</f>
        <v>#REF!</v>
      </c>
      <c r="L49" s="90" t="s">
        <v>106</v>
      </c>
    </row>
    <row r="50" spans="1:12" s="67" customFormat="1" ht="39.75" customHeight="1">
      <c r="A50" s="75">
        <v>47</v>
      </c>
      <c r="B50" s="376"/>
      <c r="C50" s="92" t="s">
        <v>16</v>
      </c>
      <c r="D50" s="81">
        <v>16407</v>
      </c>
      <c r="E50" s="80">
        <v>16407</v>
      </c>
      <c r="F50" s="80">
        <v>0</v>
      </c>
      <c r="G50" s="80">
        <f t="shared" si="2"/>
        <v>16407</v>
      </c>
      <c r="H50" s="79">
        <f t="shared" si="3"/>
        <v>100</v>
      </c>
      <c r="I50" s="78">
        <v>2</v>
      </c>
      <c r="J50" s="78">
        <v>2</v>
      </c>
      <c r="K50" s="91" t="e">
        <f>IF((H50&gt;=#REF!),100,((H50/#REF!)*100))</f>
        <v>#REF!</v>
      </c>
      <c r="L50" s="90" t="s">
        <v>105</v>
      </c>
    </row>
    <row r="51" spans="1:12" s="67" customFormat="1" ht="29.25" customHeight="1">
      <c r="A51" s="75">
        <v>48</v>
      </c>
      <c r="B51" s="376"/>
      <c r="C51" s="89" t="s">
        <v>15</v>
      </c>
      <c r="D51" s="86">
        <v>116700</v>
      </c>
      <c r="E51" s="85">
        <v>83000</v>
      </c>
      <c r="F51" s="85">
        <v>5000</v>
      </c>
      <c r="G51" s="85">
        <f t="shared" si="2"/>
        <v>88000</v>
      </c>
      <c r="H51" s="84">
        <f t="shared" si="3"/>
        <v>75.407026563838912</v>
      </c>
      <c r="I51" s="83">
        <v>76</v>
      </c>
      <c r="J51" s="83">
        <v>68</v>
      </c>
      <c r="K51" s="82" t="e">
        <f>IF((H51&gt;=#REF!),100,((H51/#REF!)*100))</f>
        <v>#REF!</v>
      </c>
      <c r="L51" s="90" t="s">
        <v>104</v>
      </c>
    </row>
    <row r="52" spans="1:12" s="67" customFormat="1" ht="35.25" customHeight="1">
      <c r="A52" s="75">
        <v>49</v>
      </c>
      <c r="B52" s="376"/>
      <c r="C52" s="89" t="s">
        <v>14</v>
      </c>
      <c r="D52" s="86">
        <v>377361</v>
      </c>
      <c r="E52" s="85">
        <v>251361</v>
      </c>
      <c r="F52" s="85">
        <v>20000</v>
      </c>
      <c r="G52" s="85">
        <f t="shared" si="2"/>
        <v>271361</v>
      </c>
      <c r="H52" s="84">
        <f t="shared" si="3"/>
        <v>71.910186797257808</v>
      </c>
      <c r="I52" s="83">
        <v>60</v>
      </c>
      <c r="J52" s="83">
        <v>25</v>
      </c>
      <c r="K52" s="82" t="e">
        <f>IF((H52&gt;=#REF!),100,((H52/#REF!)*100))</f>
        <v>#REF!</v>
      </c>
      <c r="L52" s="76" t="s">
        <v>103</v>
      </c>
    </row>
    <row r="53" spans="1:12" s="67" customFormat="1" ht="33.75" customHeight="1">
      <c r="A53" s="75">
        <v>50</v>
      </c>
      <c r="B53" s="376"/>
      <c r="C53" s="89" t="s">
        <v>12</v>
      </c>
      <c r="D53" s="86">
        <v>57734</v>
      </c>
      <c r="E53" s="85">
        <v>39900</v>
      </c>
      <c r="F53" s="85">
        <v>450</v>
      </c>
      <c r="G53" s="85">
        <f t="shared" si="2"/>
        <v>40350</v>
      </c>
      <c r="H53" s="84">
        <f t="shared" si="3"/>
        <v>69.889493192919247</v>
      </c>
      <c r="I53" s="83">
        <v>14</v>
      </c>
      <c r="J53" s="83">
        <v>12</v>
      </c>
      <c r="K53" s="82" t="e">
        <f>IF((H53&gt;=#REF!),100,((H53/#REF!)*100))</f>
        <v>#REF!</v>
      </c>
      <c r="L53" s="76" t="s">
        <v>101</v>
      </c>
    </row>
    <row r="54" spans="1:12" s="67" customFormat="1" ht="28.5" customHeight="1">
      <c r="A54" s="75">
        <v>51</v>
      </c>
      <c r="B54" s="376"/>
      <c r="C54" s="87" t="s">
        <v>11</v>
      </c>
      <c r="D54" s="86">
        <v>154468</v>
      </c>
      <c r="E54" s="85">
        <v>75993</v>
      </c>
      <c r="F54" s="85">
        <v>3000</v>
      </c>
      <c r="G54" s="85">
        <f t="shared" si="2"/>
        <v>78993</v>
      </c>
      <c r="H54" s="84">
        <f t="shared" si="3"/>
        <v>51.138747183882749</v>
      </c>
      <c r="I54" s="83">
        <v>56</v>
      </c>
      <c r="J54" s="83">
        <v>35</v>
      </c>
      <c r="K54" s="82" t="e">
        <f>IF((H54&gt;=#REF!),100,((H54/#REF!)*100))</f>
        <v>#REF!</v>
      </c>
      <c r="L54" s="76" t="s">
        <v>101</v>
      </c>
    </row>
    <row r="55" spans="1:12" s="67" customFormat="1" ht="31.5" customHeight="1">
      <c r="A55" s="75">
        <v>52</v>
      </c>
      <c r="B55" s="376"/>
      <c r="C55" s="87" t="s">
        <v>10</v>
      </c>
      <c r="D55" s="86">
        <v>228518</v>
      </c>
      <c r="E55" s="85">
        <v>154606</v>
      </c>
      <c r="F55" s="85">
        <v>3000</v>
      </c>
      <c r="G55" s="85">
        <f t="shared" si="2"/>
        <v>157606</v>
      </c>
      <c r="H55" s="84">
        <f t="shared" si="3"/>
        <v>68.968746444481397</v>
      </c>
      <c r="I55" s="83">
        <v>37</v>
      </c>
      <c r="J55" s="83">
        <v>33</v>
      </c>
      <c r="K55" s="82" t="e">
        <f>IF((H55&gt;=#REF!),100,((H55/#REF!)*100))</f>
        <v>#REF!</v>
      </c>
      <c r="L55" s="76" t="s">
        <v>102</v>
      </c>
    </row>
    <row r="56" spans="1:12" s="67" customFormat="1" ht="31.5" customHeight="1">
      <c r="A56" s="75">
        <v>53</v>
      </c>
      <c r="B56" s="376"/>
      <c r="C56" s="87" t="s">
        <v>8</v>
      </c>
      <c r="D56" s="86">
        <v>31971</v>
      </c>
      <c r="E56" s="85">
        <v>10339</v>
      </c>
      <c r="F56" s="85">
        <v>1630</v>
      </c>
      <c r="G56" s="85">
        <f t="shared" si="2"/>
        <v>11969</v>
      </c>
      <c r="H56" s="84">
        <f t="shared" si="3"/>
        <v>37.437052328672863</v>
      </c>
      <c r="I56" s="83">
        <v>14</v>
      </c>
      <c r="J56" s="83">
        <v>11</v>
      </c>
      <c r="K56" s="82" t="e">
        <f>IF((H56&gt;=#REF!),100,((H56/#REF!)*100))</f>
        <v>#REF!</v>
      </c>
      <c r="L56" s="76" t="s">
        <v>101</v>
      </c>
    </row>
    <row r="57" spans="1:12" s="67" customFormat="1" ht="30.75" customHeight="1">
      <c r="A57" s="75">
        <v>54</v>
      </c>
      <c r="B57" s="376"/>
      <c r="C57" s="74" t="s">
        <v>6</v>
      </c>
      <c r="D57" s="81">
        <v>148000</v>
      </c>
      <c r="E57" s="80">
        <v>148000</v>
      </c>
      <c r="F57" s="80">
        <v>0</v>
      </c>
      <c r="G57" s="80">
        <f t="shared" si="2"/>
        <v>148000</v>
      </c>
      <c r="H57" s="79">
        <f t="shared" si="3"/>
        <v>100</v>
      </c>
      <c r="I57" s="78">
        <v>44</v>
      </c>
      <c r="J57" s="78">
        <v>44</v>
      </c>
      <c r="K57" s="77" t="e">
        <f>IF((H57&gt;=#REF!),100,((H57/#REF!)*100))</f>
        <v>#REF!</v>
      </c>
      <c r="L57" s="76" t="s">
        <v>100</v>
      </c>
    </row>
    <row r="58" spans="1:12" s="67" customFormat="1" ht="42" customHeight="1" thickBot="1">
      <c r="A58" s="75">
        <v>55</v>
      </c>
      <c r="B58" s="377"/>
      <c r="C58" s="74" t="s">
        <v>5</v>
      </c>
      <c r="D58" s="73">
        <v>83800</v>
      </c>
      <c r="E58" s="72">
        <v>83800</v>
      </c>
      <c r="F58" s="72">
        <v>0</v>
      </c>
      <c r="G58" s="72">
        <f t="shared" si="2"/>
        <v>83800</v>
      </c>
      <c r="H58" s="71">
        <f t="shared" si="3"/>
        <v>100</v>
      </c>
      <c r="I58" s="70">
        <v>86</v>
      </c>
      <c r="J58" s="70">
        <v>86</v>
      </c>
      <c r="K58" s="69" t="e">
        <f>IF((H58&gt;=#REF!),100,((H58/#REF!)*100))</f>
        <v>#REF!</v>
      </c>
      <c r="L58" s="68" t="s">
        <v>99</v>
      </c>
    </row>
    <row r="59" spans="1:12" ht="43.5" customHeight="1" thickBot="1">
      <c r="A59" s="378" t="s">
        <v>3</v>
      </c>
      <c r="B59" s="379"/>
      <c r="C59" s="380"/>
      <c r="D59" s="66">
        <f>SUM(D4:D58)</f>
        <v>11766170</v>
      </c>
      <c r="E59" s="65">
        <f>SUM(E4:E58)</f>
        <v>6352977</v>
      </c>
      <c r="F59" s="64">
        <f>SUM(F4:F58)</f>
        <v>160415</v>
      </c>
      <c r="G59" s="64">
        <f>SUM(G4:G58)</f>
        <v>6513392</v>
      </c>
      <c r="H59" s="63">
        <f t="shared" si="3"/>
        <v>55.356942828464994</v>
      </c>
      <c r="I59" s="62">
        <f>SUM(I4:I58)</f>
        <v>2932</v>
      </c>
      <c r="J59" s="62">
        <f>SUM(J4:J58)</f>
        <v>2132</v>
      </c>
      <c r="K59" s="61" t="e">
        <f>IF((H59&gt;=#REF!),100,((H59/#REF!)*100))</f>
        <v>#REF!</v>
      </c>
      <c r="L59" s="60"/>
    </row>
    <row r="60" spans="1:12" ht="10.5" customHeight="1">
      <c r="B60" s="56"/>
      <c r="C60" s="56"/>
      <c r="E60" s="55" t="s">
        <v>0</v>
      </c>
    </row>
    <row r="61" spans="1:12" ht="17.25" customHeight="1">
      <c r="B61" s="56"/>
      <c r="C61" s="56"/>
      <c r="D61" s="59"/>
      <c r="E61" s="59"/>
      <c r="F61" s="59"/>
      <c r="G61" s="59"/>
      <c r="H61" s="57"/>
      <c r="I61" s="58" t="s">
        <v>0</v>
      </c>
      <c r="J61" s="381" t="s">
        <v>2</v>
      </c>
      <c r="K61" s="381"/>
      <c r="L61" s="381"/>
    </row>
    <row r="62" spans="1:12" ht="18" customHeight="1">
      <c r="B62" s="56"/>
      <c r="C62" s="56"/>
      <c r="D62" s="59"/>
      <c r="E62" s="59"/>
      <c r="F62" s="59"/>
      <c r="G62" s="59"/>
      <c r="H62" s="57"/>
      <c r="I62" s="58" t="s">
        <v>0</v>
      </c>
      <c r="J62" s="381" t="s">
        <v>1</v>
      </c>
      <c r="K62" s="381"/>
      <c r="L62" s="381"/>
    </row>
    <row r="63" spans="1:12" ht="17.25" customHeight="1">
      <c r="B63" s="56"/>
      <c r="C63" s="56"/>
      <c r="H63" s="57"/>
      <c r="I63" s="382"/>
      <c r="J63" s="382"/>
      <c r="K63" s="382"/>
      <c r="L63" s="382"/>
    </row>
    <row r="64" spans="1:12" ht="27" customHeight="1">
      <c r="B64" s="56"/>
      <c r="C64" s="56"/>
    </row>
    <row r="65" spans="2:3" ht="27" customHeight="1">
      <c r="B65" s="56"/>
      <c r="C65" s="56"/>
    </row>
    <row r="66" spans="2:3" ht="27" customHeight="1">
      <c r="B66" s="56"/>
      <c r="C66" s="56"/>
    </row>
    <row r="67" spans="2:3" ht="27" customHeight="1">
      <c r="B67" s="56"/>
      <c r="C67" s="56"/>
    </row>
    <row r="68" spans="2:3" ht="27" customHeight="1">
      <c r="B68" s="56"/>
      <c r="C68" s="56"/>
    </row>
    <row r="69" spans="2:3" ht="27" customHeight="1">
      <c r="B69" s="56"/>
      <c r="C69" s="56"/>
    </row>
    <row r="70" spans="2:3" ht="27" customHeight="1">
      <c r="B70" s="56"/>
      <c r="C70" s="56"/>
    </row>
    <row r="71" spans="2:3" ht="27" customHeight="1">
      <c r="B71" s="56"/>
      <c r="C71" s="56"/>
    </row>
    <row r="72" spans="2:3" ht="27" customHeight="1">
      <c r="B72" s="56"/>
      <c r="C72" s="56"/>
    </row>
    <row r="73" spans="2:3" ht="27" customHeight="1">
      <c r="B73" s="56"/>
      <c r="C73" s="56"/>
    </row>
    <row r="74" spans="2:3" ht="27" customHeight="1">
      <c r="B74" s="56"/>
      <c r="C74" s="56"/>
    </row>
    <row r="75" spans="2:3" ht="27" customHeight="1">
      <c r="B75" s="56"/>
      <c r="C75" s="56"/>
    </row>
    <row r="76" spans="2:3" ht="27" customHeight="1">
      <c r="B76" s="56"/>
      <c r="C76" s="56"/>
    </row>
    <row r="77" spans="2:3" ht="27" customHeight="1">
      <c r="B77" s="56"/>
      <c r="C77" s="56"/>
    </row>
    <row r="78" spans="2:3" ht="27" customHeight="1">
      <c r="B78" s="56"/>
      <c r="C78" s="56"/>
    </row>
    <row r="79" spans="2:3" ht="27" customHeight="1">
      <c r="C79" s="56"/>
    </row>
    <row r="80" spans="2:3" ht="27" customHeight="1">
      <c r="C80" s="56"/>
    </row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</sheetData>
  <mergeCells count="17">
    <mergeCell ref="J61:L61"/>
    <mergeCell ref="J62:L62"/>
    <mergeCell ref="I63:L63"/>
    <mergeCell ref="B4:B20"/>
    <mergeCell ref="B21:B26"/>
    <mergeCell ref="B27:B46"/>
    <mergeCell ref="B47:B58"/>
    <mergeCell ref="A59:C59"/>
    <mergeCell ref="A1:L1"/>
    <mergeCell ref="A2:A3"/>
    <mergeCell ref="B2:B3"/>
    <mergeCell ref="C2:C3"/>
    <mergeCell ref="D2:H2"/>
    <mergeCell ref="I2:I3"/>
    <mergeCell ref="J2:J3"/>
    <mergeCell ref="K2:K3"/>
    <mergeCell ref="L2:L3"/>
  </mergeCells>
  <pageMargins left="0.98425196850393704" right="0.19685039370078741" top="0.39370078740157483" bottom="0.19685039370078741" header="0.51181102362204722" footer="0.51181102362204722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1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6" sqref="P6"/>
    </sheetView>
  </sheetViews>
  <sheetFormatPr defaultRowHeight="12.75"/>
  <cols>
    <col min="1" max="1" width="4.7109375" style="110" customWidth="1"/>
    <col min="2" max="2" width="5.85546875" style="110" customWidth="1"/>
    <col min="3" max="3" width="19.140625" style="110" customWidth="1"/>
    <col min="4" max="4" width="14.28515625" style="110" customWidth="1"/>
    <col min="5" max="5" width="12.5703125" style="110" hidden="1" customWidth="1"/>
    <col min="6" max="6" width="13.28515625" style="110" customWidth="1"/>
    <col min="7" max="7" width="10.85546875" style="110" customWidth="1"/>
    <col min="8" max="8" width="12.42578125" style="110" customWidth="1"/>
    <col min="9" max="9" width="12.7109375" style="110" customWidth="1"/>
    <col min="10" max="10" width="16.28515625" style="110" hidden="1" customWidth="1"/>
    <col min="11" max="11" width="13" style="110" customWidth="1"/>
    <col min="12" max="12" width="10.85546875" style="110" customWidth="1"/>
    <col min="13" max="13" width="11.5703125" style="110" customWidth="1"/>
    <col min="14" max="14" width="14.140625" style="110" customWidth="1"/>
    <col min="15" max="15" width="12.42578125" style="110" hidden="1" customWidth="1"/>
    <col min="16" max="17" width="15.28515625" style="110" customWidth="1"/>
    <col min="18" max="18" width="14.85546875" style="110" customWidth="1"/>
    <col min="19" max="19" width="37.7109375" style="110" customWidth="1"/>
    <col min="20" max="16384" width="9.140625" style="110"/>
  </cols>
  <sheetData>
    <row r="1" spans="1:19" ht="40.5" customHeight="1" thickBot="1">
      <c r="A1" s="383" t="s">
        <v>197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</row>
    <row r="2" spans="1:19" ht="37.5" customHeight="1" thickBot="1">
      <c r="A2" s="384" t="s">
        <v>97</v>
      </c>
      <c r="B2" s="386" t="s">
        <v>96</v>
      </c>
      <c r="C2" s="388" t="s">
        <v>196</v>
      </c>
      <c r="D2" s="390" t="s">
        <v>195</v>
      </c>
      <c r="E2" s="391"/>
      <c r="F2" s="391"/>
      <c r="G2" s="391"/>
      <c r="H2" s="392"/>
      <c r="I2" s="393" t="s">
        <v>194</v>
      </c>
      <c r="J2" s="394"/>
      <c r="K2" s="394"/>
      <c r="L2" s="394"/>
      <c r="M2" s="395"/>
      <c r="N2" s="396" t="s">
        <v>193</v>
      </c>
      <c r="O2" s="397"/>
      <c r="P2" s="397"/>
      <c r="Q2" s="397"/>
      <c r="R2" s="398"/>
      <c r="S2" s="399" t="s">
        <v>92</v>
      </c>
    </row>
    <row r="3" spans="1:19" ht="138.75" customHeight="1" thickBot="1">
      <c r="A3" s="385"/>
      <c r="B3" s="387"/>
      <c r="C3" s="389"/>
      <c r="D3" s="194" t="s">
        <v>192</v>
      </c>
      <c r="E3" s="193" t="s">
        <v>191</v>
      </c>
      <c r="F3" s="192" t="s">
        <v>190</v>
      </c>
      <c r="G3" s="192" t="s">
        <v>189</v>
      </c>
      <c r="H3" s="191" t="s">
        <v>188</v>
      </c>
      <c r="I3" s="190" t="s">
        <v>187</v>
      </c>
      <c r="J3" s="189" t="s">
        <v>186</v>
      </c>
      <c r="K3" s="188" t="s">
        <v>185</v>
      </c>
      <c r="L3" s="188" t="s">
        <v>184</v>
      </c>
      <c r="M3" s="187" t="s">
        <v>183</v>
      </c>
      <c r="N3" s="347" t="s">
        <v>182</v>
      </c>
      <c r="O3" s="348" t="s">
        <v>181</v>
      </c>
      <c r="P3" s="348" t="s">
        <v>180</v>
      </c>
      <c r="Q3" s="348" t="s">
        <v>179</v>
      </c>
      <c r="R3" s="349" t="s">
        <v>178</v>
      </c>
      <c r="S3" s="400"/>
    </row>
    <row r="4" spans="1:19" s="115" customFormat="1" ht="27" customHeight="1">
      <c r="A4" s="186">
        <v>1</v>
      </c>
      <c r="B4" s="401" t="s">
        <v>86</v>
      </c>
      <c r="C4" s="163" t="s">
        <v>85</v>
      </c>
      <c r="D4" s="164">
        <v>23272</v>
      </c>
      <c r="E4" s="159">
        <v>848</v>
      </c>
      <c r="F4" s="159">
        <v>300</v>
      </c>
      <c r="G4" s="159">
        <f t="shared" ref="G4:G35" si="0">SUM(E4+F4)</f>
        <v>1148</v>
      </c>
      <c r="H4" s="161">
        <f t="shared" ref="H4:H35" si="1">IF(G4=0,0,(G4/D4)*100)</f>
        <v>4.9329666552079754</v>
      </c>
      <c r="I4" s="141">
        <v>1334</v>
      </c>
      <c r="J4" s="140">
        <v>1334</v>
      </c>
      <c r="K4" s="140">
        <v>0</v>
      </c>
      <c r="L4" s="140">
        <f t="shared" ref="L4:L17" si="2">SUM(J4+K4)</f>
        <v>1334</v>
      </c>
      <c r="M4" s="142">
        <f t="shared" ref="M4:M35" si="3">IF(L4=0,0,(L4/I4)*100)</f>
        <v>100</v>
      </c>
      <c r="N4" s="141">
        <v>52315</v>
      </c>
      <c r="O4" s="140">
        <v>52315</v>
      </c>
      <c r="P4" s="140">
        <v>0</v>
      </c>
      <c r="Q4" s="140">
        <f t="shared" ref="Q4:Q35" si="4">SUM(O4:P4)</f>
        <v>52315</v>
      </c>
      <c r="R4" s="139">
        <f t="shared" ref="R4:R35" si="5">IF(Q4=0,0,(Q4/N4)*100)</f>
        <v>100</v>
      </c>
      <c r="S4" s="171"/>
    </row>
    <row r="5" spans="1:19" s="115" customFormat="1" ht="27" customHeight="1">
      <c r="A5" s="169">
        <v>2</v>
      </c>
      <c r="B5" s="402"/>
      <c r="C5" s="157" t="s">
        <v>83</v>
      </c>
      <c r="D5" s="164">
        <v>342050</v>
      </c>
      <c r="E5" s="144">
        <v>24297</v>
      </c>
      <c r="F5" s="144">
        <v>78</v>
      </c>
      <c r="G5" s="144">
        <f t="shared" si="0"/>
        <v>24375</v>
      </c>
      <c r="H5" s="143">
        <f t="shared" si="1"/>
        <v>7.126151147493057</v>
      </c>
      <c r="I5" s="141">
        <v>19978</v>
      </c>
      <c r="J5" s="140">
        <v>19978</v>
      </c>
      <c r="K5" s="140">
        <v>0</v>
      </c>
      <c r="L5" s="140">
        <f t="shared" si="2"/>
        <v>19978</v>
      </c>
      <c r="M5" s="142">
        <f t="shared" si="3"/>
        <v>100</v>
      </c>
      <c r="N5" s="141">
        <v>57478</v>
      </c>
      <c r="O5" s="140">
        <v>57478</v>
      </c>
      <c r="P5" s="140">
        <v>0</v>
      </c>
      <c r="Q5" s="140">
        <f t="shared" si="4"/>
        <v>57478</v>
      </c>
      <c r="R5" s="139">
        <f t="shared" si="5"/>
        <v>100</v>
      </c>
      <c r="S5" s="185" t="s">
        <v>0</v>
      </c>
    </row>
    <row r="6" spans="1:19" s="115" customFormat="1" ht="28.5" customHeight="1">
      <c r="A6" s="169">
        <v>3</v>
      </c>
      <c r="B6" s="402"/>
      <c r="C6" s="163" t="s">
        <v>81</v>
      </c>
      <c r="D6" s="164">
        <v>93192</v>
      </c>
      <c r="E6" s="159">
        <v>23382</v>
      </c>
      <c r="F6" s="159">
        <v>0</v>
      </c>
      <c r="G6" s="159">
        <f t="shared" si="0"/>
        <v>23382</v>
      </c>
      <c r="H6" s="161">
        <f t="shared" si="1"/>
        <v>25.090136492402781</v>
      </c>
      <c r="I6" s="141">
        <v>6956</v>
      </c>
      <c r="J6" s="140">
        <v>6956</v>
      </c>
      <c r="K6" s="140">
        <v>0</v>
      </c>
      <c r="L6" s="140">
        <f t="shared" si="2"/>
        <v>6956</v>
      </c>
      <c r="M6" s="142">
        <f t="shared" si="3"/>
        <v>100</v>
      </c>
      <c r="N6" s="160">
        <v>23483</v>
      </c>
      <c r="O6" s="159">
        <v>21501</v>
      </c>
      <c r="P6" s="159">
        <v>99</v>
      </c>
      <c r="Q6" s="159">
        <f t="shared" si="4"/>
        <v>21600</v>
      </c>
      <c r="R6" s="139">
        <f t="shared" si="5"/>
        <v>91.981433377336799</v>
      </c>
      <c r="S6" s="184" t="s">
        <v>177</v>
      </c>
    </row>
    <row r="7" spans="1:19" s="115" customFormat="1" ht="27" customHeight="1">
      <c r="A7" s="169">
        <v>4</v>
      </c>
      <c r="B7" s="402"/>
      <c r="C7" s="157" t="s">
        <v>80</v>
      </c>
      <c r="D7" s="164">
        <v>17200</v>
      </c>
      <c r="E7" s="144">
        <v>6500</v>
      </c>
      <c r="F7" s="144">
        <v>300</v>
      </c>
      <c r="G7" s="144">
        <f t="shared" si="0"/>
        <v>6800</v>
      </c>
      <c r="H7" s="143">
        <f t="shared" si="1"/>
        <v>39.534883720930232</v>
      </c>
      <c r="I7" s="141">
        <v>1307</v>
      </c>
      <c r="J7" s="140">
        <v>1307</v>
      </c>
      <c r="K7" s="140">
        <v>0</v>
      </c>
      <c r="L7" s="140">
        <f t="shared" si="2"/>
        <v>1307</v>
      </c>
      <c r="M7" s="142">
        <f t="shared" si="3"/>
        <v>100</v>
      </c>
      <c r="N7" s="153">
        <v>38000</v>
      </c>
      <c r="O7" s="144">
        <v>4852</v>
      </c>
      <c r="P7" s="144">
        <v>731</v>
      </c>
      <c r="Q7" s="144">
        <f t="shared" si="4"/>
        <v>5583</v>
      </c>
      <c r="R7" s="152">
        <f t="shared" si="5"/>
        <v>14.692105263157895</v>
      </c>
      <c r="S7" s="171"/>
    </row>
    <row r="8" spans="1:19" s="115" customFormat="1" ht="27" customHeight="1">
      <c r="A8" s="169">
        <v>5</v>
      </c>
      <c r="B8" s="402"/>
      <c r="C8" s="163" t="s">
        <v>78</v>
      </c>
      <c r="D8" s="162">
        <v>439181</v>
      </c>
      <c r="E8" s="159">
        <v>0</v>
      </c>
      <c r="F8" s="159">
        <v>0</v>
      </c>
      <c r="G8" s="159">
        <f t="shared" si="0"/>
        <v>0</v>
      </c>
      <c r="H8" s="161">
        <f t="shared" si="1"/>
        <v>0</v>
      </c>
      <c r="I8" s="160">
        <v>85000</v>
      </c>
      <c r="J8" s="159">
        <v>3</v>
      </c>
      <c r="K8" s="159">
        <v>1</v>
      </c>
      <c r="L8" s="159">
        <f t="shared" si="2"/>
        <v>4</v>
      </c>
      <c r="M8" s="161">
        <f t="shared" si="3"/>
        <v>4.7058823529411769E-3</v>
      </c>
      <c r="N8" s="160">
        <v>130000</v>
      </c>
      <c r="O8" s="159">
        <v>51</v>
      </c>
      <c r="P8" s="159">
        <v>47</v>
      </c>
      <c r="Q8" s="159">
        <f t="shared" si="4"/>
        <v>98</v>
      </c>
      <c r="R8" s="158">
        <f t="shared" si="5"/>
        <v>7.5384615384615383E-2</v>
      </c>
      <c r="S8" s="171"/>
    </row>
    <row r="9" spans="1:19" s="115" customFormat="1" ht="27" customHeight="1">
      <c r="A9" s="169">
        <v>6</v>
      </c>
      <c r="B9" s="402"/>
      <c r="C9" s="157" t="s">
        <v>77</v>
      </c>
      <c r="D9" s="156">
        <v>168977</v>
      </c>
      <c r="E9" s="144">
        <v>0</v>
      </c>
      <c r="F9" s="144">
        <v>0</v>
      </c>
      <c r="G9" s="144">
        <f t="shared" si="0"/>
        <v>0</v>
      </c>
      <c r="H9" s="143">
        <f t="shared" si="1"/>
        <v>0</v>
      </c>
      <c r="I9" s="153">
        <v>15000</v>
      </c>
      <c r="J9" s="144">
        <v>9180</v>
      </c>
      <c r="K9" s="144">
        <v>0</v>
      </c>
      <c r="L9" s="144">
        <f t="shared" si="2"/>
        <v>9180</v>
      </c>
      <c r="M9" s="143">
        <f t="shared" si="3"/>
        <v>61.199999999999996</v>
      </c>
      <c r="N9" s="153">
        <v>62500</v>
      </c>
      <c r="O9" s="144">
        <v>17</v>
      </c>
      <c r="P9" s="144">
        <v>0</v>
      </c>
      <c r="Q9" s="144">
        <f t="shared" si="4"/>
        <v>17</v>
      </c>
      <c r="R9" s="152">
        <f t="shared" si="5"/>
        <v>2.7199999999999998E-2</v>
      </c>
      <c r="S9" s="172" t="s">
        <v>176</v>
      </c>
    </row>
    <row r="10" spans="1:19" s="115" customFormat="1" ht="51" customHeight="1">
      <c r="A10" s="169">
        <v>7</v>
      </c>
      <c r="B10" s="402"/>
      <c r="C10" s="163" t="s">
        <v>76</v>
      </c>
      <c r="D10" s="162">
        <v>368879</v>
      </c>
      <c r="E10" s="159">
        <v>0</v>
      </c>
      <c r="F10" s="159">
        <v>0</v>
      </c>
      <c r="G10" s="159">
        <f t="shared" si="0"/>
        <v>0</v>
      </c>
      <c r="H10" s="161">
        <f t="shared" si="1"/>
        <v>0</v>
      </c>
      <c r="I10" s="160">
        <v>30000</v>
      </c>
      <c r="J10" s="159">
        <v>4749</v>
      </c>
      <c r="K10" s="159">
        <v>836</v>
      </c>
      <c r="L10" s="159">
        <f t="shared" si="2"/>
        <v>5585</v>
      </c>
      <c r="M10" s="161">
        <f t="shared" si="3"/>
        <v>18.616666666666667</v>
      </c>
      <c r="N10" s="160">
        <v>95300</v>
      </c>
      <c r="O10" s="159">
        <v>1127</v>
      </c>
      <c r="P10" s="159">
        <v>0</v>
      </c>
      <c r="Q10" s="159">
        <f t="shared" si="4"/>
        <v>1127</v>
      </c>
      <c r="R10" s="158">
        <f t="shared" si="5"/>
        <v>1.1825813221406085</v>
      </c>
      <c r="S10" s="183" t="s">
        <v>175</v>
      </c>
    </row>
    <row r="11" spans="1:19" s="115" customFormat="1" ht="27" customHeight="1">
      <c r="A11" s="169">
        <v>8</v>
      </c>
      <c r="B11" s="402"/>
      <c r="C11" s="157" t="s">
        <v>74</v>
      </c>
      <c r="D11" s="156">
        <v>21140</v>
      </c>
      <c r="E11" s="144">
        <v>0</v>
      </c>
      <c r="F11" s="144"/>
      <c r="G11" s="144">
        <f t="shared" si="0"/>
        <v>0</v>
      </c>
      <c r="H11" s="143">
        <f t="shared" si="1"/>
        <v>0</v>
      </c>
      <c r="I11" s="153">
        <v>6000</v>
      </c>
      <c r="J11" s="144">
        <v>0</v>
      </c>
      <c r="K11" s="144">
        <v>0</v>
      </c>
      <c r="L11" s="144">
        <f t="shared" si="2"/>
        <v>0</v>
      </c>
      <c r="M11" s="143">
        <f t="shared" si="3"/>
        <v>0</v>
      </c>
      <c r="N11" s="153">
        <v>77600</v>
      </c>
      <c r="O11" s="144">
        <v>1694</v>
      </c>
      <c r="P11" s="144">
        <v>0</v>
      </c>
      <c r="Q11" s="144">
        <f t="shared" si="4"/>
        <v>1694</v>
      </c>
      <c r="R11" s="152">
        <f t="shared" si="5"/>
        <v>2.1829896907216493</v>
      </c>
      <c r="S11" s="171"/>
    </row>
    <row r="12" spans="1:19" s="115" customFormat="1" ht="27" customHeight="1">
      <c r="A12" s="169">
        <v>9</v>
      </c>
      <c r="B12" s="402"/>
      <c r="C12" s="163" t="s">
        <v>73</v>
      </c>
      <c r="D12" s="164">
        <v>136500</v>
      </c>
      <c r="E12" s="159">
        <v>3500</v>
      </c>
      <c r="F12" s="159">
        <v>200</v>
      </c>
      <c r="G12" s="159">
        <f t="shared" si="0"/>
        <v>3700</v>
      </c>
      <c r="H12" s="161">
        <f t="shared" si="1"/>
        <v>2.7106227106227108</v>
      </c>
      <c r="I12" s="141">
        <v>13276</v>
      </c>
      <c r="J12" s="140">
        <v>13276</v>
      </c>
      <c r="K12" s="140">
        <v>0</v>
      </c>
      <c r="L12" s="140">
        <f t="shared" si="2"/>
        <v>13276</v>
      </c>
      <c r="M12" s="142">
        <f t="shared" si="3"/>
        <v>100</v>
      </c>
      <c r="N12" s="141">
        <v>37934</v>
      </c>
      <c r="O12" s="140">
        <v>37934</v>
      </c>
      <c r="P12" s="140">
        <v>0</v>
      </c>
      <c r="Q12" s="140">
        <f t="shared" si="4"/>
        <v>37934</v>
      </c>
      <c r="R12" s="139">
        <f t="shared" si="5"/>
        <v>100</v>
      </c>
      <c r="S12" s="167" t="s">
        <v>0</v>
      </c>
    </row>
    <row r="13" spans="1:19" s="115" customFormat="1" ht="33" customHeight="1">
      <c r="A13" s="169">
        <v>10</v>
      </c>
      <c r="B13" s="402"/>
      <c r="C13" s="157" t="s">
        <v>71</v>
      </c>
      <c r="D13" s="156">
        <v>314644</v>
      </c>
      <c r="E13" s="144">
        <v>7346</v>
      </c>
      <c r="F13" s="144">
        <v>260</v>
      </c>
      <c r="G13" s="144">
        <f t="shared" si="0"/>
        <v>7606</v>
      </c>
      <c r="H13" s="143">
        <f t="shared" si="1"/>
        <v>2.4173351470233024</v>
      </c>
      <c r="I13" s="153">
        <v>12374</v>
      </c>
      <c r="J13" s="144">
        <v>8650</v>
      </c>
      <c r="K13" s="144">
        <v>399</v>
      </c>
      <c r="L13" s="144">
        <f t="shared" si="2"/>
        <v>9049</v>
      </c>
      <c r="M13" s="143">
        <f t="shared" si="3"/>
        <v>73.129141748828189</v>
      </c>
      <c r="N13" s="153">
        <v>74000</v>
      </c>
      <c r="O13" s="144">
        <v>36476</v>
      </c>
      <c r="P13" s="144">
        <v>2499</v>
      </c>
      <c r="Q13" s="144">
        <f t="shared" si="4"/>
        <v>38975</v>
      </c>
      <c r="R13" s="152">
        <f t="shared" si="5"/>
        <v>52.668918918918919</v>
      </c>
      <c r="S13" s="172" t="s">
        <v>174</v>
      </c>
    </row>
    <row r="14" spans="1:19" s="115" customFormat="1" ht="27" customHeight="1">
      <c r="A14" s="169">
        <v>11</v>
      </c>
      <c r="B14" s="402"/>
      <c r="C14" s="163" t="s">
        <v>173</v>
      </c>
      <c r="D14" s="162">
        <v>313142</v>
      </c>
      <c r="E14" s="159">
        <v>0</v>
      </c>
      <c r="F14" s="159">
        <v>0</v>
      </c>
      <c r="G14" s="159">
        <f t="shared" si="0"/>
        <v>0</v>
      </c>
      <c r="H14" s="161">
        <f t="shared" si="1"/>
        <v>0</v>
      </c>
      <c r="I14" s="160">
        <v>33900</v>
      </c>
      <c r="J14" s="159">
        <v>9636</v>
      </c>
      <c r="K14" s="159">
        <v>1</v>
      </c>
      <c r="L14" s="159">
        <f t="shared" si="2"/>
        <v>9637</v>
      </c>
      <c r="M14" s="161">
        <f t="shared" si="3"/>
        <v>28.427728613569318</v>
      </c>
      <c r="N14" s="160">
        <v>114979</v>
      </c>
      <c r="O14" s="159">
        <v>9</v>
      </c>
      <c r="P14" s="159">
        <v>0</v>
      </c>
      <c r="Q14" s="159">
        <f t="shared" si="4"/>
        <v>9</v>
      </c>
      <c r="R14" s="158">
        <f t="shared" si="5"/>
        <v>7.8275163290687857E-3</v>
      </c>
      <c r="S14" s="171"/>
    </row>
    <row r="15" spans="1:19" s="115" customFormat="1" ht="27" customHeight="1">
      <c r="A15" s="169">
        <v>12</v>
      </c>
      <c r="B15" s="402"/>
      <c r="C15" s="157" t="s">
        <v>68</v>
      </c>
      <c r="D15" s="156">
        <v>950468</v>
      </c>
      <c r="E15" s="144">
        <v>6000</v>
      </c>
      <c r="F15" s="144">
        <v>0</v>
      </c>
      <c r="G15" s="144">
        <f t="shared" si="0"/>
        <v>6000</v>
      </c>
      <c r="H15" s="143">
        <f t="shared" si="1"/>
        <v>0.63126796483416592</v>
      </c>
      <c r="I15" s="153">
        <v>630000</v>
      </c>
      <c r="J15" s="144">
        <v>1768</v>
      </c>
      <c r="K15" s="144">
        <v>0</v>
      </c>
      <c r="L15" s="144">
        <f t="shared" si="2"/>
        <v>1768</v>
      </c>
      <c r="M15" s="143">
        <f t="shared" si="3"/>
        <v>0.28063492063492063</v>
      </c>
      <c r="N15" s="153">
        <v>56000</v>
      </c>
      <c r="O15" s="144">
        <v>9413</v>
      </c>
      <c r="P15" s="144">
        <v>12</v>
      </c>
      <c r="Q15" s="144">
        <f t="shared" si="4"/>
        <v>9425</v>
      </c>
      <c r="R15" s="152">
        <f t="shared" si="5"/>
        <v>16.830357142857146</v>
      </c>
      <c r="S15" s="182" t="s">
        <v>172</v>
      </c>
    </row>
    <row r="16" spans="1:19" s="115" customFormat="1" ht="27" customHeight="1">
      <c r="A16" s="169">
        <v>13</v>
      </c>
      <c r="B16" s="402"/>
      <c r="C16" s="168" t="s">
        <v>66</v>
      </c>
      <c r="D16" s="164">
        <v>72200</v>
      </c>
      <c r="E16" s="132">
        <v>0</v>
      </c>
      <c r="F16" s="132"/>
      <c r="G16" s="132">
        <f t="shared" si="0"/>
        <v>0</v>
      </c>
      <c r="H16" s="133">
        <f t="shared" si="1"/>
        <v>0</v>
      </c>
      <c r="I16" s="149">
        <v>6000</v>
      </c>
      <c r="J16" s="132">
        <v>810</v>
      </c>
      <c r="K16" s="132">
        <v>0</v>
      </c>
      <c r="L16" s="132">
        <f t="shared" si="2"/>
        <v>810</v>
      </c>
      <c r="M16" s="133">
        <f t="shared" si="3"/>
        <v>13.5</v>
      </c>
      <c r="N16" s="149">
        <v>80000</v>
      </c>
      <c r="O16" s="132">
        <v>173</v>
      </c>
      <c r="P16" s="132">
        <v>0</v>
      </c>
      <c r="Q16" s="132">
        <f t="shared" si="4"/>
        <v>173</v>
      </c>
      <c r="R16" s="148">
        <f t="shared" si="5"/>
        <v>0.21625</v>
      </c>
      <c r="S16" s="171"/>
    </row>
    <row r="17" spans="1:19" s="115" customFormat="1" ht="27" customHeight="1">
      <c r="A17" s="169">
        <v>14</v>
      </c>
      <c r="B17" s="402"/>
      <c r="C17" s="157" t="s">
        <v>64</v>
      </c>
      <c r="D17" s="164">
        <v>213500</v>
      </c>
      <c r="E17" s="144">
        <v>0</v>
      </c>
      <c r="F17" s="144">
        <v>0</v>
      </c>
      <c r="G17" s="144">
        <f t="shared" si="0"/>
        <v>0</v>
      </c>
      <c r="H17" s="143">
        <f t="shared" si="1"/>
        <v>0</v>
      </c>
      <c r="I17" s="153">
        <v>15000</v>
      </c>
      <c r="J17" s="144">
        <v>10871</v>
      </c>
      <c r="K17" s="144">
        <v>1</v>
      </c>
      <c r="L17" s="144">
        <f t="shared" si="2"/>
        <v>10872</v>
      </c>
      <c r="M17" s="143">
        <f t="shared" si="3"/>
        <v>72.48</v>
      </c>
      <c r="N17" s="153">
        <v>70000</v>
      </c>
      <c r="O17" s="144">
        <v>26090</v>
      </c>
      <c r="P17" s="144">
        <v>3071</v>
      </c>
      <c r="Q17" s="144">
        <f t="shared" si="4"/>
        <v>29161</v>
      </c>
      <c r="R17" s="152">
        <f t="shared" si="5"/>
        <v>41.658571428571427</v>
      </c>
      <c r="S17" s="172" t="s">
        <v>163</v>
      </c>
    </row>
    <row r="18" spans="1:19" s="115" customFormat="1" ht="27" customHeight="1">
      <c r="A18" s="169">
        <v>15</v>
      </c>
      <c r="B18" s="402"/>
      <c r="C18" s="181" t="s">
        <v>62</v>
      </c>
      <c r="D18" s="180">
        <v>1484274</v>
      </c>
      <c r="E18" s="177">
        <v>0</v>
      </c>
      <c r="F18" s="177">
        <v>0</v>
      </c>
      <c r="G18" s="177">
        <f t="shared" si="0"/>
        <v>0</v>
      </c>
      <c r="H18" s="179">
        <f t="shared" si="1"/>
        <v>0</v>
      </c>
      <c r="I18" s="178">
        <v>230100</v>
      </c>
      <c r="J18" s="177">
        <v>278</v>
      </c>
      <c r="K18" s="177">
        <v>0</v>
      </c>
      <c r="L18" s="177">
        <f xml:space="preserve"> SUM(J18+K18)</f>
        <v>278</v>
      </c>
      <c r="M18" s="179">
        <f t="shared" si="3"/>
        <v>0.12081703607127335</v>
      </c>
      <c r="N18" s="178">
        <v>151000</v>
      </c>
      <c r="O18" s="177">
        <v>8</v>
      </c>
      <c r="P18" s="177">
        <v>0</v>
      </c>
      <c r="Q18" s="177">
        <f t="shared" si="4"/>
        <v>8</v>
      </c>
      <c r="R18" s="176">
        <f t="shared" si="5"/>
        <v>5.2980132450331126E-3</v>
      </c>
      <c r="S18" s="172" t="s">
        <v>163</v>
      </c>
    </row>
    <row r="19" spans="1:19" s="115" customFormat="1" ht="27" customHeight="1">
      <c r="A19" s="169">
        <v>16</v>
      </c>
      <c r="B19" s="402"/>
      <c r="C19" s="157" t="s">
        <v>61</v>
      </c>
      <c r="D19" s="156">
        <v>218053</v>
      </c>
      <c r="E19" s="144">
        <v>1300</v>
      </c>
      <c r="F19" s="175">
        <v>0</v>
      </c>
      <c r="G19" s="144">
        <f t="shared" si="0"/>
        <v>1300</v>
      </c>
      <c r="H19" s="143">
        <f t="shared" si="1"/>
        <v>0.59618533108923066</v>
      </c>
      <c r="I19" s="153">
        <v>80000</v>
      </c>
      <c r="J19" s="144">
        <v>67</v>
      </c>
      <c r="K19" s="144">
        <v>0</v>
      </c>
      <c r="L19" s="144">
        <f t="shared" ref="L19:L58" si="6">SUM(J19+K19)</f>
        <v>67</v>
      </c>
      <c r="M19" s="143">
        <f t="shared" si="3"/>
        <v>8.3750000000000005E-2</v>
      </c>
      <c r="N19" s="153">
        <v>100000</v>
      </c>
      <c r="O19" s="144">
        <v>41</v>
      </c>
      <c r="P19" s="144">
        <v>7</v>
      </c>
      <c r="Q19" s="144">
        <f t="shared" si="4"/>
        <v>48</v>
      </c>
      <c r="R19" s="152">
        <f t="shared" si="5"/>
        <v>4.8000000000000001E-2</v>
      </c>
      <c r="S19" s="174" t="s">
        <v>0</v>
      </c>
    </row>
    <row r="20" spans="1:19" s="115" customFormat="1" ht="27" customHeight="1">
      <c r="A20" s="169">
        <v>17</v>
      </c>
      <c r="B20" s="403"/>
      <c r="C20" s="168" t="s">
        <v>58</v>
      </c>
      <c r="D20" s="165">
        <v>691526</v>
      </c>
      <c r="E20" s="132">
        <v>0</v>
      </c>
      <c r="F20" s="132">
        <v>0</v>
      </c>
      <c r="G20" s="132">
        <f t="shared" si="0"/>
        <v>0</v>
      </c>
      <c r="H20" s="133">
        <f t="shared" si="1"/>
        <v>0</v>
      </c>
      <c r="I20" s="149">
        <v>35935</v>
      </c>
      <c r="J20" s="132">
        <v>20962</v>
      </c>
      <c r="K20" s="132">
        <v>2011</v>
      </c>
      <c r="L20" s="132">
        <f t="shared" si="6"/>
        <v>22973</v>
      </c>
      <c r="M20" s="133">
        <f t="shared" si="3"/>
        <v>63.929316822039794</v>
      </c>
      <c r="N20" s="149">
        <v>70300</v>
      </c>
      <c r="O20" s="132">
        <v>2112</v>
      </c>
      <c r="P20" s="132">
        <v>0</v>
      </c>
      <c r="Q20" s="132">
        <f t="shared" si="4"/>
        <v>2112</v>
      </c>
      <c r="R20" s="148">
        <f t="shared" si="5"/>
        <v>3.004267425320057</v>
      </c>
      <c r="S20" s="171"/>
    </row>
    <row r="21" spans="1:19" s="115" customFormat="1" ht="27" customHeight="1">
      <c r="A21" s="137">
        <v>18</v>
      </c>
      <c r="B21" s="405" t="s">
        <v>171</v>
      </c>
      <c r="C21" s="157" t="s">
        <v>56</v>
      </c>
      <c r="D21" s="164">
        <v>50400</v>
      </c>
      <c r="E21" s="144">
        <v>23754</v>
      </c>
      <c r="F21" s="144">
        <v>840</v>
      </c>
      <c r="G21" s="144">
        <f t="shared" si="0"/>
        <v>24594</v>
      </c>
      <c r="H21" s="143">
        <f t="shared" si="1"/>
        <v>48.797619047619044</v>
      </c>
      <c r="I21" s="141">
        <v>5070</v>
      </c>
      <c r="J21" s="140">
        <v>5070</v>
      </c>
      <c r="K21" s="140">
        <v>0</v>
      </c>
      <c r="L21" s="140">
        <f t="shared" si="6"/>
        <v>5070</v>
      </c>
      <c r="M21" s="142">
        <f t="shared" si="3"/>
        <v>100</v>
      </c>
      <c r="N21" s="153">
        <v>15565</v>
      </c>
      <c r="O21" s="144">
        <v>10724</v>
      </c>
      <c r="P21" s="144">
        <v>0</v>
      </c>
      <c r="Q21" s="144">
        <f t="shared" si="4"/>
        <v>10724</v>
      </c>
      <c r="R21" s="152">
        <f t="shared" si="5"/>
        <v>68.898168968840352</v>
      </c>
      <c r="S21" s="171" t="s">
        <v>0</v>
      </c>
    </row>
    <row r="22" spans="1:19" s="115" customFormat="1" ht="27" customHeight="1">
      <c r="A22" s="137">
        <v>19</v>
      </c>
      <c r="B22" s="406"/>
      <c r="C22" s="163" t="s">
        <v>54</v>
      </c>
      <c r="D22" s="162">
        <v>66700</v>
      </c>
      <c r="E22" s="159">
        <v>16</v>
      </c>
      <c r="F22" s="159">
        <v>0</v>
      </c>
      <c r="G22" s="159">
        <f t="shared" si="0"/>
        <v>16</v>
      </c>
      <c r="H22" s="161">
        <f t="shared" si="1"/>
        <v>2.3988005997001498E-2</v>
      </c>
      <c r="I22" s="160">
        <v>8500</v>
      </c>
      <c r="J22" s="159">
        <v>2571</v>
      </c>
      <c r="K22" s="159">
        <v>780</v>
      </c>
      <c r="L22" s="159">
        <f t="shared" si="6"/>
        <v>3351</v>
      </c>
      <c r="M22" s="161">
        <f t="shared" si="3"/>
        <v>39.423529411764704</v>
      </c>
      <c r="N22" s="160">
        <v>14290</v>
      </c>
      <c r="O22" s="159">
        <v>1894</v>
      </c>
      <c r="P22" s="159">
        <v>0</v>
      </c>
      <c r="Q22" s="159">
        <f t="shared" si="4"/>
        <v>1894</v>
      </c>
      <c r="R22" s="158">
        <f t="shared" si="5"/>
        <v>13.25402379286214</v>
      </c>
      <c r="S22" s="167" t="s">
        <v>0</v>
      </c>
    </row>
    <row r="23" spans="1:19" s="115" customFormat="1" ht="27" customHeight="1">
      <c r="A23" s="137">
        <v>20</v>
      </c>
      <c r="B23" s="406"/>
      <c r="C23" s="157" t="s">
        <v>53</v>
      </c>
      <c r="D23" s="156">
        <v>140419</v>
      </c>
      <c r="E23" s="144">
        <v>0</v>
      </c>
      <c r="F23" s="144">
        <v>0</v>
      </c>
      <c r="G23" s="144">
        <f t="shared" si="0"/>
        <v>0</v>
      </c>
      <c r="H23" s="143">
        <f t="shared" si="1"/>
        <v>0</v>
      </c>
      <c r="I23" s="153">
        <v>1540</v>
      </c>
      <c r="J23" s="144">
        <v>719</v>
      </c>
      <c r="K23" s="144">
        <v>0</v>
      </c>
      <c r="L23" s="144">
        <f t="shared" si="6"/>
        <v>719</v>
      </c>
      <c r="M23" s="143">
        <f t="shared" si="3"/>
        <v>46.688311688311693</v>
      </c>
      <c r="N23" s="153">
        <v>9480</v>
      </c>
      <c r="O23" s="144">
        <v>0</v>
      </c>
      <c r="P23" s="144">
        <v>0</v>
      </c>
      <c r="Q23" s="144">
        <f t="shared" si="4"/>
        <v>0</v>
      </c>
      <c r="R23" s="152">
        <f t="shared" si="5"/>
        <v>0</v>
      </c>
      <c r="S23" s="170" t="s">
        <v>0</v>
      </c>
    </row>
    <row r="24" spans="1:19" s="115" customFormat="1" ht="27" customHeight="1">
      <c r="A24" s="137">
        <v>21</v>
      </c>
      <c r="B24" s="406"/>
      <c r="C24" s="163" t="s">
        <v>52</v>
      </c>
      <c r="D24" s="162">
        <v>106863</v>
      </c>
      <c r="E24" s="159">
        <v>0</v>
      </c>
      <c r="F24" s="159">
        <v>0</v>
      </c>
      <c r="G24" s="159">
        <f t="shared" si="0"/>
        <v>0</v>
      </c>
      <c r="H24" s="161">
        <f t="shared" si="1"/>
        <v>0</v>
      </c>
      <c r="I24" s="160">
        <v>4500</v>
      </c>
      <c r="J24" s="159">
        <v>2154</v>
      </c>
      <c r="K24" s="159">
        <v>2</v>
      </c>
      <c r="L24" s="159">
        <f t="shared" si="6"/>
        <v>2156</v>
      </c>
      <c r="M24" s="161">
        <f t="shared" si="3"/>
        <v>47.911111111111111</v>
      </c>
      <c r="N24" s="160">
        <v>28670</v>
      </c>
      <c r="O24" s="159">
        <v>14088</v>
      </c>
      <c r="P24" s="159">
        <v>1883</v>
      </c>
      <c r="Q24" s="159">
        <f t="shared" si="4"/>
        <v>15971</v>
      </c>
      <c r="R24" s="158">
        <f t="shared" si="5"/>
        <v>55.706313219393088</v>
      </c>
      <c r="S24" s="172"/>
    </row>
    <row r="25" spans="1:19" s="115" customFormat="1" ht="27" customHeight="1">
      <c r="A25" s="137">
        <v>22</v>
      </c>
      <c r="B25" s="406"/>
      <c r="C25" s="157" t="s">
        <v>50</v>
      </c>
      <c r="D25" s="156">
        <v>28934</v>
      </c>
      <c r="E25" s="144">
        <v>0</v>
      </c>
      <c r="F25" s="144">
        <v>0</v>
      </c>
      <c r="G25" s="144">
        <f t="shared" si="0"/>
        <v>0</v>
      </c>
      <c r="H25" s="143">
        <f t="shared" si="1"/>
        <v>0</v>
      </c>
      <c r="I25" s="153">
        <v>6320</v>
      </c>
      <c r="J25" s="144">
        <v>0</v>
      </c>
      <c r="K25" s="144">
        <v>0</v>
      </c>
      <c r="L25" s="144">
        <f t="shared" si="6"/>
        <v>0</v>
      </c>
      <c r="M25" s="143">
        <f t="shared" si="3"/>
        <v>0</v>
      </c>
      <c r="N25" s="153">
        <v>9714</v>
      </c>
      <c r="O25" s="144">
        <v>0</v>
      </c>
      <c r="P25" s="144">
        <v>0</v>
      </c>
      <c r="Q25" s="144">
        <f t="shared" si="4"/>
        <v>0</v>
      </c>
      <c r="R25" s="152">
        <f t="shared" si="5"/>
        <v>0</v>
      </c>
      <c r="S25" s="171"/>
    </row>
    <row r="26" spans="1:19" s="115" customFormat="1" ht="27" customHeight="1">
      <c r="A26" s="137">
        <v>23</v>
      </c>
      <c r="B26" s="407"/>
      <c r="C26" s="163" t="s">
        <v>49</v>
      </c>
      <c r="D26" s="162">
        <v>387211</v>
      </c>
      <c r="E26" s="159">
        <v>0</v>
      </c>
      <c r="F26" s="159">
        <v>0</v>
      </c>
      <c r="G26" s="159">
        <f t="shared" si="0"/>
        <v>0</v>
      </c>
      <c r="H26" s="161">
        <f t="shared" si="1"/>
        <v>0</v>
      </c>
      <c r="I26" s="160">
        <v>26650</v>
      </c>
      <c r="J26" s="159">
        <v>97</v>
      </c>
      <c r="K26" s="159">
        <v>20</v>
      </c>
      <c r="L26" s="159">
        <f t="shared" si="6"/>
        <v>117</v>
      </c>
      <c r="M26" s="161">
        <f t="shared" si="3"/>
        <v>0.4390243902439025</v>
      </c>
      <c r="N26" s="160">
        <v>54521</v>
      </c>
      <c r="O26" s="159">
        <v>2679</v>
      </c>
      <c r="P26" s="159">
        <v>0</v>
      </c>
      <c r="Q26" s="159">
        <f t="shared" si="4"/>
        <v>2679</v>
      </c>
      <c r="R26" s="158">
        <f t="shared" si="5"/>
        <v>4.9137029768346139</v>
      </c>
      <c r="S26" s="170" t="s">
        <v>0</v>
      </c>
    </row>
    <row r="27" spans="1:19" s="115" customFormat="1" ht="27" customHeight="1">
      <c r="A27" s="169">
        <v>24</v>
      </c>
      <c r="B27" s="408" t="s">
        <v>47</v>
      </c>
      <c r="C27" s="157" t="s">
        <v>46</v>
      </c>
      <c r="D27" s="164">
        <v>305000</v>
      </c>
      <c r="E27" s="144">
        <v>0</v>
      </c>
      <c r="F27" s="144">
        <v>0</v>
      </c>
      <c r="G27" s="144">
        <f t="shared" si="0"/>
        <v>0</v>
      </c>
      <c r="H27" s="143">
        <f t="shared" si="1"/>
        <v>0</v>
      </c>
      <c r="I27" s="141">
        <v>31548</v>
      </c>
      <c r="J27" s="140">
        <v>31548</v>
      </c>
      <c r="K27" s="140">
        <v>0</v>
      </c>
      <c r="L27" s="140">
        <f t="shared" si="6"/>
        <v>31548</v>
      </c>
      <c r="M27" s="142">
        <f t="shared" si="3"/>
        <v>100</v>
      </c>
      <c r="N27" s="153">
        <v>100000</v>
      </c>
      <c r="O27" s="144">
        <v>34212</v>
      </c>
      <c r="P27" s="144">
        <v>2474</v>
      </c>
      <c r="Q27" s="144">
        <f t="shared" si="4"/>
        <v>36686</v>
      </c>
      <c r="R27" s="152">
        <f t="shared" si="5"/>
        <v>36.686</v>
      </c>
      <c r="S27" s="155" t="s">
        <v>170</v>
      </c>
    </row>
    <row r="28" spans="1:19" s="115" customFormat="1" ht="27" customHeight="1">
      <c r="A28" s="169">
        <v>25</v>
      </c>
      <c r="B28" s="402"/>
      <c r="C28" s="168" t="s">
        <v>45</v>
      </c>
      <c r="D28" s="164">
        <v>358833</v>
      </c>
      <c r="E28" s="159">
        <v>0</v>
      </c>
      <c r="F28" s="159">
        <v>0</v>
      </c>
      <c r="G28" s="159">
        <f t="shared" si="0"/>
        <v>0</v>
      </c>
      <c r="H28" s="161">
        <f t="shared" si="1"/>
        <v>0</v>
      </c>
      <c r="I28" s="160">
        <v>40000</v>
      </c>
      <c r="J28" s="159">
        <v>4</v>
      </c>
      <c r="K28" s="159">
        <v>0</v>
      </c>
      <c r="L28" s="159">
        <f t="shared" si="6"/>
        <v>4</v>
      </c>
      <c r="M28" s="161">
        <f t="shared" si="3"/>
        <v>0.01</v>
      </c>
      <c r="N28" s="160">
        <v>21000</v>
      </c>
      <c r="O28" s="159">
        <v>0</v>
      </c>
      <c r="P28" s="159">
        <v>0</v>
      </c>
      <c r="Q28" s="159">
        <f t="shared" si="4"/>
        <v>0</v>
      </c>
      <c r="R28" s="158">
        <f t="shared" si="5"/>
        <v>0</v>
      </c>
      <c r="S28" s="171"/>
    </row>
    <row r="29" spans="1:19" s="115" customFormat="1" ht="27" customHeight="1">
      <c r="A29" s="169">
        <v>26</v>
      </c>
      <c r="B29" s="402"/>
      <c r="C29" s="157" t="s">
        <v>44</v>
      </c>
      <c r="D29" s="164">
        <v>26000</v>
      </c>
      <c r="E29" s="144">
        <v>100</v>
      </c>
      <c r="F29" s="144">
        <v>0</v>
      </c>
      <c r="G29" s="144">
        <f t="shared" si="0"/>
        <v>100</v>
      </c>
      <c r="H29" s="143">
        <f t="shared" si="1"/>
        <v>0.38461538461538464</v>
      </c>
      <c r="I29" s="141">
        <v>942</v>
      </c>
      <c r="J29" s="140">
        <v>942</v>
      </c>
      <c r="K29" s="140">
        <v>0</v>
      </c>
      <c r="L29" s="140">
        <f t="shared" si="6"/>
        <v>942</v>
      </c>
      <c r="M29" s="142">
        <f t="shared" si="3"/>
        <v>100</v>
      </c>
      <c r="N29" s="153">
        <v>63000</v>
      </c>
      <c r="O29" s="144">
        <v>31512</v>
      </c>
      <c r="P29" s="144">
        <v>6658</v>
      </c>
      <c r="Q29" s="144">
        <f t="shared" si="4"/>
        <v>38170</v>
      </c>
      <c r="R29" s="152">
        <f t="shared" si="5"/>
        <v>60.587301587301589</v>
      </c>
      <c r="S29" s="172" t="s">
        <v>169</v>
      </c>
    </row>
    <row r="30" spans="1:19" s="115" customFormat="1" ht="27" customHeight="1">
      <c r="A30" s="169">
        <v>27</v>
      </c>
      <c r="B30" s="402"/>
      <c r="C30" s="163" t="s">
        <v>43</v>
      </c>
      <c r="D30" s="162">
        <v>367832</v>
      </c>
      <c r="E30" s="159">
        <v>0</v>
      </c>
      <c r="F30" s="159">
        <v>0</v>
      </c>
      <c r="G30" s="159">
        <f t="shared" si="0"/>
        <v>0</v>
      </c>
      <c r="H30" s="161">
        <f t="shared" si="1"/>
        <v>0</v>
      </c>
      <c r="I30" s="160">
        <v>100000</v>
      </c>
      <c r="J30" s="159">
        <v>20515</v>
      </c>
      <c r="K30" s="159">
        <v>758</v>
      </c>
      <c r="L30" s="159">
        <f t="shared" si="6"/>
        <v>21273</v>
      </c>
      <c r="M30" s="161">
        <f t="shared" si="3"/>
        <v>21.273</v>
      </c>
      <c r="N30" s="160">
        <v>73906</v>
      </c>
      <c r="O30" s="159">
        <v>28497</v>
      </c>
      <c r="P30" s="159">
        <v>2460</v>
      </c>
      <c r="Q30" s="159">
        <f t="shared" si="4"/>
        <v>30957</v>
      </c>
      <c r="R30" s="158">
        <f t="shared" si="5"/>
        <v>41.886991583903878</v>
      </c>
      <c r="S30" s="172" t="s">
        <v>163</v>
      </c>
    </row>
    <row r="31" spans="1:19" s="115" customFormat="1" ht="31.5" customHeight="1">
      <c r="A31" s="169">
        <v>28</v>
      </c>
      <c r="B31" s="402"/>
      <c r="C31" s="157" t="s">
        <v>42</v>
      </c>
      <c r="D31" s="164">
        <v>107000</v>
      </c>
      <c r="E31" s="144">
        <v>0</v>
      </c>
      <c r="F31" s="144">
        <v>0</v>
      </c>
      <c r="G31" s="144">
        <f t="shared" si="0"/>
        <v>0</v>
      </c>
      <c r="H31" s="143">
        <f t="shared" si="1"/>
        <v>0</v>
      </c>
      <c r="I31" s="153">
        <v>70000</v>
      </c>
      <c r="J31" s="144">
        <v>6956</v>
      </c>
      <c r="K31" s="144">
        <v>4554</v>
      </c>
      <c r="L31" s="144">
        <f t="shared" si="6"/>
        <v>11510</v>
      </c>
      <c r="M31" s="143">
        <f t="shared" si="3"/>
        <v>16.442857142857143</v>
      </c>
      <c r="N31" s="153">
        <v>160000</v>
      </c>
      <c r="O31" s="144">
        <v>5970</v>
      </c>
      <c r="P31" s="144">
        <v>1900</v>
      </c>
      <c r="Q31" s="144">
        <f t="shared" si="4"/>
        <v>7870</v>
      </c>
      <c r="R31" s="152">
        <f t="shared" si="5"/>
        <v>4.9187500000000002</v>
      </c>
      <c r="S31" s="171"/>
    </row>
    <row r="32" spans="1:19" s="115" customFormat="1" ht="26.25" customHeight="1">
      <c r="A32" s="169">
        <v>29</v>
      </c>
      <c r="B32" s="402"/>
      <c r="C32" s="163" t="s">
        <v>40</v>
      </c>
      <c r="D32" s="164">
        <v>201566</v>
      </c>
      <c r="E32" s="159">
        <v>5580</v>
      </c>
      <c r="F32" s="159">
        <v>0</v>
      </c>
      <c r="G32" s="159">
        <f t="shared" si="0"/>
        <v>5580</v>
      </c>
      <c r="H32" s="161">
        <f t="shared" si="1"/>
        <v>2.7683240229006878</v>
      </c>
      <c r="I32" s="141">
        <v>18312</v>
      </c>
      <c r="J32" s="140">
        <v>18083</v>
      </c>
      <c r="K32" s="140">
        <v>229</v>
      </c>
      <c r="L32" s="140">
        <f t="shared" si="6"/>
        <v>18312</v>
      </c>
      <c r="M32" s="142">
        <f t="shared" si="3"/>
        <v>100</v>
      </c>
      <c r="N32" s="160">
        <v>55000</v>
      </c>
      <c r="O32" s="159">
        <v>5339</v>
      </c>
      <c r="P32" s="159">
        <v>1016</v>
      </c>
      <c r="Q32" s="159">
        <f t="shared" si="4"/>
        <v>6355</v>
      </c>
      <c r="R32" s="158">
        <f t="shared" si="5"/>
        <v>11.554545454545455</v>
      </c>
      <c r="S32" s="170" t="s">
        <v>0</v>
      </c>
    </row>
    <row r="33" spans="1:19" s="115" customFormat="1" ht="27" customHeight="1">
      <c r="A33" s="169">
        <v>30</v>
      </c>
      <c r="B33" s="402"/>
      <c r="C33" s="157" t="s">
        <v>39</v>
      </c>
      <c r="D33" s="164">
        <v>64760</v>
      </c>
      <c r="E33" s="144">
        <v>0</v>
      </c>
      <c r="F33" s="144">
        <v>0</v>
      </c>
      <c r="G33" s="144">
        <f t="shared" si="0"/>
        <v>0</v>
      </c>
      <c r="H33" s="143">
        <f t="shared" si="1"/>
        <v>0</v>
      </c>
      <c r="I33" s="141">
        <v>3047</v>
      </c>
      <c r="J33" s="140">
        <v>2998</v>
      </c>
      <c r="K33" s="140">
        <v>49</v>
      </c>
      <c r="L33" s="140">
        <f t="shared" si="6"/>
        <v>3047</v>
      </c>
      <c r="M33" s="142">
        <f t="shared" si="3"/>
        <v>100</v>
      </c>
      <c r="N33" s="153">
        <v>151000</v>
      </c>
      <c r="O33" s="144">
        <v>1114</v>
      </c>
      <c r="P33" s="144">
        <v>0</v>
      </c>
      <c r="Q33" s="144">
        <f t="shared" si="4"/>
        <v>1114</v>
      </c>
      <c r="R33" s="152">
        <f t="shared" si="5"/>
        <v>0.73774834437086101</v>
      </c>
      <c r="S33" s="171"/>
    </row>
    <row r="34" spans="1:19" s="115" customFormat="1" ht="27.75" customHeight="1">
      <c r="A34" s="169">
        <v>31</v>
      </c>
      <c r="B34" s="402"/>
      <c r="C34" s="163" t="s">
        <v>38</v>
      </c>
      <c r="D34" s="165">
        <v>442090</v>
      </c>
      <c r="E34" s="159">
        <v>0</v>
      </c>
      <c r="F34" s="159">
        <v>0</v>
      </c>
      <c r="G34" s="159">
        <f t="shared" si="0"/>
        <v>0</v>
      </c>
      <c r="H34" s="161">
        <f t="shared" si="1"/>
        <v>0</v>
      </c>
      <c r="I34" s="160">
        <v>110523</v>
      </c>
      <c r="J34" s="159">
        <v>7289</v>
      </c>
      <c r="K34" s="159">
        <v>761</v>
      </c>
      <c r="L34" s="159">
        <f t="shared" si="6"/>
        <v>8050</v>
      </c>
      <c r="M34" s="161">
        <f t="shared" si="3"/>
        <v>7.2835518398885304</v>
      </c>
      <c r="N34" s="160">
        <v>77579</v>
      </c>
      <c r="O34" s="159">
        <v>0</v>
      </c>
      <c r="P34" s="159">
        <v>1</v>
      </c>
      <c r="Q34" s="159">
        <f t="shared" si="4"/>
        <v>1</v>
      </c>
      <c r="R34" s="158">
        <f t="shared" si="5"/>
        <v>1.289008623467691E-3</v>
      </c>
      <c r="S34" s="170" t="s">
        <v>0</v>
      </c>
    </row>
    <row r="35" spans="1:19" s="115" customFormat="1" ht="27" customHeight="1">
      <c r="A35" s="169">
        <v>32</v>
      </c>
      <c r="B35" s="402"/>
      <c r="C35" s="157" t="s">
        <v>37</v>
      </c>
      <c r="D35" s="156">
        <v>188242</v>
      </c>
      <c r="E35" s="144">
        <v>15023</v>
      </c>
      <c r="F35" s="144">
        <v>2789</v>
      </c>
      <c r="G35" s="144">
        <f t="shared" si="0"/>
        <v>17812</v>
      </c>
      <c r="H35" s="143">
        <f t="shared" si="1"/>
        <v>9.4622879059933496</v>
      </c>
      <c r="I35" s="153">
        <v>30590</v>
      </c>
      <c r="J35" s="144">
        <v>2041</v>
      </c>
      <c r="K35" s="144">
        <v>20</v>
      </c>
      <c r="L35" s="144">
        <f t="shared" si="6"/>
        <v>2061</v>
      </c>
      <c r="M35" s="143">
        <f t="shared" si="3"/>
        <v>6.7374959136972858</v>
      </c>
      <c r="N35" s="153">
        <v>60998</v>
      </c>
      <c r="O35" s="144">
        <v>32047</v>
      </c>
      <c r="P35" s="144">
        <v>126</v>
      </c>
      <c r="Q35" s="144">
        <f t="shared" si="4"/>
        <v>32173</v>
      </c>
      <c r="R35" s="152">
        <f t="shared" si="5"/>
        <v>52.744352273845038</v>
      </c>
      <c r="S35" s="138" t="s">
        <v>0</v>
      </c>
    </row>
    <row r="36" spans="1:19" s="115" customFormat="1" ht="27" customHeight="1">
      <c r="A36" s="169">
        <v>33</v>
      </c>
      <c r="B36" s="402"/>
      <c r="C36" s="163" t="s">
        <v>35</v>
      </c>
      <c r="D36" s="162">
        <v>51513</v>
      </c>
      <c r="E36" s="159">
        <v>4378</v>
      </c>
      <c r="F36" s="159">
        <v>0</v>
      </c>
      <c r="G36" s="159">
        <f t="shared" ref="G36:G67" si="7">SUM(E36+F36)</f>
        <v>4378</v>
      </c>
      <c r="H36" s="161">
        <f t="shared" ref="H36:H67" si="8">IF(G36=0,0,(G36/D36)*100)</f>
        <v>8.4988255391842831</v>
      </c>
      <c r="I36" s="160">
        <v>13000</v>
      </c>
      <c r="J36" s="159">
        <v>1039</v>
      </c>
      <c r="K36" s="159">
        <v>0</v>
      </c>
      <c r="L36" s="159">
        <f t="shared" si="6"/>
        <v>1039</v>
      </c>
      <c r="M36" s="161">
        <f t="shared" ref="M36:M67" si="9">IF(L36=0,0,(L36/I36)*100)</f>
        <v>7.9923076923076932</v>
      </c>
      <c r="N36" s="141">
        <v>22434</v>
      </c>
      <c r="O36" s="140">
        <v>22434</v>
      </c>
      <c r="P36" s="140">
        <v>0</v>
      </c>
      <c r="Q36" s="140">
        <f t="shared" ref="Q36:Q67" si="10">SUM(O36:P36)</f>
        <v>22434</v>
      </c>
      <c r="R36" s="139">
        <f t="shared" ref="R36:R67" si="11">IF(Q36=0,0,(Q36/N36)*100)</f>
        <v>100</v>
      </c>
      <c r="S36" s="138" t="s">
        <v>0</v>
      </c>
    </row>
    <row r="37" spans="1:19" s="115" customFormat="1" ht="54.75" customHeight="1">
      <c r="A37" s="169">
        <v>34</v>
      </c>
      <c r="B37" s="402"/>
      <c r="C37" s="157" t="s">
        <v>34</v>
      </c>
      <c r="D37" s="156">
        <v>251652</v>
      </c>
      <c r="E37" s="144">
        <v>4700</v>
      </c>
      <c r="F37" s="144">
        <v>0</v>
      </c>
      <c r="G37" s="144">
        <f t="shared" si="7"/>
        <v>4700</v>
      </c>
      <c r="H37" s="143">
        <f t="shared" si="8"/>
        <v>1.8676585125490757</v>
      </c>
      <c r="I37" s="153">
        <v>30000</v>
      </c>
      <c r="J37" s="144">
        <v>13006</v>
      </c>
      <c r="K37" s="144">
        <v>0</v>
      </c>
      <c r="L37" s="144">
        <f t="shared" si="6"/>
        <v>13006</v>
      </c>
      <c r="M37" s="143">
        <f t="shared" si="9"/>
        <v>43.353333333333332</v>
      </c>
      <c r="N37" s="153">
        <v>95000</v>
      </c>
      <c r="O37" s="144">
        <v>6289</v>
      </c>
      <c r="P37" s="144">
        <v>271</v>
      </c>
      <c r="Q37" s="144">
        <f t="shared" si="10"/>
        <v>6560</v>
      </c>
      <c r="R37" s="152">
        <f t="shared" si="11"/>
        <v>6.905263157894737</v>
      </c>
      <c r="S37" s="155" t="s">
        <v>168</v>
      </c>
    </row>
    <row r="38" spans="1:19" s="115" customFormat="1" ht="27" customHeight="1">
      <c r="A38" s="169">
        <v>35</v>
      </c>
      <c r="B38" s="402"/>
      <c r="C38" s="163" t="s">
        <v>33</v>
      </c>
      <c r="D38" s="162">
        <v>62487</v>
      </c>
      <c r="E38" s="159">
        <v>0</v>
      </c>
      <c r="F38" s="159">
        <v>0</v>
      </c>
      <c r="G38" s="159">
        <f t="shared" si="7"/>
        <v>0</v>
      </c>
      <c r="H38" s="161">
        <f t="shared" si="8"/>
        <v>0</v>
      </c>
      <c r="I38" s="141">
        <v>5631</v>
      </c>
      <c r="J38" s="140">
        <v>5631</v>
      </c>
      <c r="K38" s="140">
        <v>0</v>
      </c>
      <c r="L38" s="140">
        <f t="shared" si="6"/>
        <v>5631</v>
      </c>
      <c r="M38" s="142">
        <f t="shared" si="9"/>
        <v>100</v>
      </c>
      <c r="N38" s="160">
        <v>31500</v>
      </c>
      <c r="O38" s="159">
        <v>8164</v>
      </c>
      <c r="P38" s="159">
        <v>0</v>
      </c>
      <c r="Q38" s="159">
        <f t="shared" si="10"/>
        <v>8164</v>
      </c>
      <c r="R38" s="158">
        <f t="shared" si="11"/>
        <v>25.917460317460318</v>
      </c>
      <c r="S38" s="173" t="s">
        <v>0</v>
      </c>
    </row>
    <row r="39" spans="1:19" s="115" customFormat="1" ht="27" customHeight="1">
      <c r="A39" s="169">
        <v>36</v>
      </c>
      <c r="B39" s="402"/>
      <c r="C39" s="157" t="s">
        <v>31</v>
      </c>
      <c r="D39" s="164">
        <v>38400</v>
      </c>
      <c r="E39" s="144">
        <v>0</v>
      </c>
      <c r="F39" s="144">
        <v>0</v>
      </c>
      <c r="G39" s="144">
        <f t="shared" si="7"/>
        <v>0</v>
      </c>
      <c r="H39" s="143">
        <f t="shared" si="8"/>
        <v>0</v>
      </c>
      <c r="I39" s="141">
        <v>3537</v>
      </c>
      <c r="J39" s="140">
        <v>3537</v>
      </c>
      <c r="K39" s="140">
        <v>0</v>
      </c>
      <c r="L39" s="140">
        <f t="shared" si="6"/>
        <v>3537</v>
      </c>
      <c r="M39" s="142">
        <f t="shared" si="9"/>
        <v>100</v>
      </c>
      <c r="N39" s="153">
        <v>76109</v>
      </c>
      <c r="O39" s="144">
        <v>35891</v>
      </c>
      <c r="P39" s="144">
        <v>409</v>
      </c>
      <c r="Q39" s="144">
        <f t="shared" si="10"/>
        <v>36300</v>
      </c>
      <c r="R39" s="152">
        <f t="shared" si="11"/>
        <v>47.694753577106518</v>
      </c>
      <c r="S39" s="151" t="s">
        <v>0</v>
      </c>
    </row>
    <row r="40" spans="1:19" s="115" customFormat="1" ht="37.5" customHeight="1">
      <c r="A40" s="169">
        <v>37</v>
      </c>
      <c r="B40" s="402"/>
      <c r="C40" s="163" t="s">
        <v>29</v>
      </c>
      <c r="D40" s="164">
        <v>360000</v>
      </c>
      <c r="E40" s="159">
        <v>0</v>
      </c>
      <c r="F40" s="159">
        <v>0</v>
      </c>
      <c r="G40" s="159">
        <f t="shared" si="7"/>
        <v>0</v>
      </c>
      <c r="H40" s="161">
        <f t="shared" si="8"/>
        <v>0</v>
      </c>
      <c r="I40" s="160">
        <v>34800</v>
      </c>
      <c r="J40" s="159">
        <v>14237</v>
      </c>
      <c r="K40" s="159">
        <v>903</v>
      </c>
      <c r="L40" s="159">
        <f t="shared" si="6"/>
        <v>15140</v>
      </c>
      <c r="M40" s="161">
        <f t="shared" si="9"/>
        <v>43.505747126436781</v>
      </c>
      <c r="N40" s="160">
        <v>82621</v>
      </c>
      <c r="O40" s="159">
        <v>55043</v>
      </c>
      <c r="P40" s="159">
        <v>4860</v>
      </c>
      <c r="Q40" s="159">
        <f t="shared" si="10"/>
        <v>59903</v>
      </c>
      <c r="R40" s="158">
        <f t="shared" si="11"/>
        <v>72.503358710255256</v>
      </c>
      <c r="S40" s="155" t="s">
        <v>167</v>
      </c>
    </row>
    <row r="41" spans="1:19" s="115" customFormat="1" ht="32.25" customHeight="1">
      <c r="A41" s="169">
        <v>38</v>
      </c>
      <c r="B41" s="402"/>
      <c r="C41" s="157" t="s">
        <v>28</v>
      </c>
      <c r="D41" s="164">
        <v>52459</v>
      </c>
      <c r="E41" s="144">
        <v>190</v>
      </c>
      <c r="F41" s="144">
        <v>0</v>
      </c>
      <c r="G41" s="144">
        <f t="shared" si="7"/>
        <v>190</v>
      </c>
      <c r="H41" s="143">
        <f t="shared" si="8"/>
        <v>0.36218761318362908</v>
      </c>
      <c r="I41" s="153">
        <v>6000</v>
      </c>
      <c r="J41" s="144">
        <v>3841</v>
      </c>
      <c r="K41" s="144">
        <v>190</v>
      </c>
      <c r="L41" s="144">
        <f t="shared" si="6"/>
        <v>4031</v>
      </c>
      <c r="M41" s="143">
        <f t="shared" si="9"/>
        <v>67.183333333333323</v>
      </c>
      <c r="N41" s="153">
        <v>93860</v>
      </c>
      <c r="O41" s="144">
        <v>996</v>
      </c>
      <c r="P41" s="144">
        <v>0</v>
      </c>
      <c r="Q41" s="144">
        <f t="shared" si="10"/>
        <v>996</v>
      </c>
      <c r="R41" s="152">
        <f t="shared" si="11"/>
        <v>1.0611549115704242</v>
      </c>
      <c r="S41" s="171"/>
    </row>
    <row r="42" spans="1:19" s="115" customFormat="1" ht="31.5" customHeight="1">
      <c r="A42" s="169">
        <v>39</v>
      </c>
      <c r="B42" s="402"/>
      <c r="C42" s="168" t="s">
        <v>27</v>
      </c>
      <c r="D42" s="164">
        <v>132569</v>
      </c>
      <c r="E42" s="132">
        <v>16177</v>
      </c>
      <c r="F42" s="132">
        <v>0</v>
      </c>
      <c r="G42" s="132">
        <f t="shared" si="7"/>
        <v>16177</v>
      </c>
      <c r="H42" s="133">
        <f t="shared" si="8"/>
        <v>12.202701989152818</v>
      </c>
      <c r="I42" s="141">
        <v>6877</v>
      </c>
      <c r="J42" s="140">
        <v>6877</v>
      </c>
      <c r="K42" s="140">
        <v>0</v>
      </c>
      <c r="L42" s="140">
        <f t="shared" si="6"/>
        <v>6877</v>
      </c>
      <c r="M42" s="142">
        <f t="shared" si="9"/>
        <v>100</v>
      </c>
      <c r="N42" s="149">
        <v>49572</v>
      </c>
      <c r="O42" s="132">
        <v>14183</v>
      </c>
      <c r="P42" s="132">
        <v>3734</v>
      </c>
      <c r="Q42" s="132">
        <f t="shared" si="10"/>
        <v>17917</v>
      </c>
      <c r="R42" s="148">
        <f t="shared" si="11"/>
        <v>36.143387396110711</v>
      </c>
      <c r="S42" s="172" t="s">
        <v>0</v>
      </c>
    </row>
    <row r="43" spans="1:19" s="115" customFormat="1" ht="27" customHeight="1">
      <c r="A43" s="169">
        <v>40</v>
      </c>
      <c r="B43" s="402"/>
      <c r="C43" s="157" t="s">
        <v>26</v>
      </c>
      <c r="D43" s="164">
        <v>45000</v>
      </c>
      <c r="E43" s="144">
        <v>6700</v>
      </c>
      <c r="F43" s="144"/>
      <c r="G43" s="144">
        <f t="shared" si="7"/>
        <v>6700</v>
      </c>
      <c r="H43" s="143">
        <f t="shared" si="8"/>
        <v>14.888888888888888</v>
      </c>
      <c r="I43" s="153">
        <v>6000</v>
      </c>
      <c r="J43" s="144">
        <v>1421</v>
      </c>
      <c r="K43" s="144">
        <v>0</v>
      </c>
      <c r="L43" s="144">
        <f t="shared" si="6"/>
        <v>1421</v>
      </c>
      <c r="M43" s="143">
        <f t="shared" si="9"/>
        <v>23.683333333333334</v>
      </c>
      <c r="N43" s="141">
        <v>9837</v>
      </c>
      <c r="O43" s="140">
        <v>9837</v>
      </c>
      <c r="P43" s="140">
        <v>0</v>
      </c>
      <c r="Q43" s="140">
        <f t="shared" si="10"/>
        <v>9837</v>
      </c>
      <c r="R43" s="139">
        <f t="shared" si="11"/>
        <v>100</v>
      </c>
      <c r="S43" s="171"/>
    </row>
    <row r="44" spans="1:19" s="115" customFormat="1" ht="27" customHeight="1">
      <c r="A44" s="169">
        <v>41</v>
      </c>
      <c r="B44" s="402"/>
      <c r="C44" s="168" t="s">
        <v>24</v>
      </c>
      <c r="D44" s="165">
        <v>42584</v>
      </c>
      <c r="E44" s="132">
        <v>0</v>
      </c>
      <c r="F44" s="132">
        <v>0</v>
      </c>
      <c r="G44" s="132">
        <f t="shared" si="7"/>
        <v>0</v>
      </c>
      <c r="H44" s="133">
        <f t="shared" si="8"/>
        <v>0</v>
      </c>
      <c r="I44" s="149">
        <v>19800</v>
      </c>
      <c r="J44" s="132">
        <v>0</v>
      </c>
      <c r="K44" s="132">
        <v>0</v>
      </c>
      <c r="L44" s="132">
        <f t="shared" si="6"/>
        <v>0</v>
      </c>
      <c r="M44" s="133">
        <f t="shared" si="9"/>
        <v>0</v>
      </c>
      <c r="N44" s="149">
        <v>38808</v>
      </c>
      <c r="O44" s="132">
        <v>0</v>
      </c>
      <c r="P44" s="132">
        <v>0</v>
      </c>
      <c r="Q44" s="132">
        <f t="shared" si="10"/>
        <v>0</v>
      </c>
      <c r="R44" s="148">
        <f t="shared" si="11"/>
        <v>0</v>
      </c>
      <c r="S44" s="171"/>
    </row>
    <row r="45" spans="1:19" s="115" customFormat="1" ht="27" customHeight="1">
      <c r="A45" s="169">
        <v>42</v>
      </c>
      <c r="B45" s="402"/>
      <c r="C45" s="157" t="s">
        <v>23</v>
      </c>
      <c r="D45" s="164">
        <v>72960</v>
      </c>
      <c r="E45" s="144">
        <v>22326</v>
      </c>
      <c r="F45" s="144">
        <v>0</v>
      </c>
      <c r="G45" s="144">
        <f t="shared" si="7"/>
        <v>22326</v>
      </c>
      <c r="H45" s="143">
        <f t="shared" si="8"/>
        <v>30.600328947368421</v>
      </c>
      <c r="I45" s="141">
        <v>6168</v>
      </c>
      <c r="J45" s="140">
        <v>6168</v>
      </c>
      <c r="K45" s="140">
        <v>0</v>
      </c>
      <c r="L45" s="140">
        <f t="shared" si="6"/>
        <v>6168</v>
      </c>
      <c r="M45" s="142">
        <f t="shared" si="9"/>
        <v>100</v>
      </c>
      <c r="N45" s="153">
        <v>160000</v>
      </c>
      <c r="O45" s="144">
        <v>64182</v>
      </c>
      <c r="P45" s="144">
        <v>1820</v>
      </c>
      <c r="Q45" s="144">
        <f t="shared" si="10"/>
        <v>66002</v>
      </c>
      <c r="R45" s="152">
        <f t="shared" si="11"/>
        <v>41.251249999999999</v>
      </c>
      <c r="S45" s="170" t="s">
        <v>0</v>
      </c>
    </row>
    <row r="46" spans="1:19" s="115" customFormat="1" ht="37.5" customHeight="1">
      <c r="A46" s="169">
        <v>43</v>
      </c>
      <c r="B46" s="402"/>
      <c r="C46" s="168" t="s">
        <v>22</v>
      </c>
      <c r="D46" s="164">
        <v>131000</v>
      </c>
      <c r="E46" s="132">
        <v>0</v>
      </c>
      <c r="F46" s="132">
        <v>0</v>
      </c>
      <c r="G46" s="132">
        <f t="shared" si="7"/>
        <v>0</v>
      </c>
      <c r="H46" s="133">
        <f t="shared" si="8"/>
        <v>0</v>
      </c>
      <c r="I46" s="149">
        <v>41850</v>
      </c>
      <c r="J46" s="132">
        <v>1047</v>
      </c>
      <c r="K46" s="132">
        <v>1518</v>
      </c>
      <c r="L46" s="132">
        <f t="shared" si="6"/>
        <v>2565</v>
      </c>
      <c r="M46" s="133">
        <f t="shared" si="9"/>
        <v>6.129032258064516</v>
      </c>
      <c r="N46" s="149">
        <v>60000</v>
      </c>
      <c r="O46" s="132">
        <v>134</v>
      </c>
      <c r="P46" s="132">
        <v>7</v>
      </c>
      <c r="Q46" s="132">
        <f t="shared" si="10"/>
        <v>141</v>
      </c>
      <c r="R46" s="148">
        <f t="shared" si="11"/>
        <v>0.23500000000000001</v>
      </c>
      <c r="S46" s="167" t="s">
        <v>166</v>
      </c>
    </row>
    <row r="47" spans="1:19" s="115" customFormat="1" ht="52.5" customHeight="1">
      <c r="A47" s="137">
        <v>44</v>
      </c>
      <c r="B47" s="409" t="s">
        <v>14</v>
      </c>
      <c r="C47" s="157" t="s">
        <v>21</v>
      </c>
      <c r="D47" s="164">
        <v>144187</v>
      </c>
      <c r="E47" s="144">
        <v>6380</v>
      </c>
      <c r="F47" s="144">
        <v>0</v>
      </c>
      <c r="G47" s="144">
        <f t="shared" si="7"/>
        <v>6380</v>
      </c>
      <c r="H47" s="143">
        <f t="shared" si="8"/>
        <v>4.4248094488407412</v>
      </c>
      <c r="I47" s="141">
        <v>10495</v>
      </c>
      <c r="J47" s="140">
        <v>10495</v>
      </c>
      <c r="K47" s="140">
        <v>0</v>
      </c>
      <c r="L47" s="140">
        <f t="shared" si="6"/>
        <v>10495</v>
      </c>
      <c r="M47" s="142">
        <f t="shared" si="9"/>
        <v>100</v>
      </c>
      <c r="N47" s="153">
        <v>67000</v>
      </c>
      <c r="O47" s="144">
        <v>45033</v>
      </c>
      <c r="P47" s="144">
        <v>1377</v>
      </c>
      <c r="Q47" s="144">
        <f t="shared" si="10"/>
        <v>46410</v>
      </c>
      <c r="R47" s="152">
        <f t="shared" si="11"/>
        <v>69.268656716417908</v>
      </c>
      <c r="S47" s="166" t="s">
        <v>165</v>
      </c>
    </row>
    <row r="48" spans="1:19" s="115" customFormat="1" ht="50.25" customHeight="1">
      <c r="A48" s="137">
        <v>45</v>
      </c>
      <c r="B48" s="410"/>
      <c r="C48" s="163" t="s">
        <v>19</v>
      </c>
      <c r="D48" s="165">
        <v>125000</v>
      </c>
      <c r="E48" s="159">
        <v>0</v>
      </c>
      <c r="F48" s="159">
        <v>0</v>
      </c>
      <c r="G48" s="159">
        <f t="shared" si="7"/>
        <v>0</v>
      </c>
      <c r="H48" s="161">
        <f t="shared" si="8"/>
        <v>0</v>
      </c>
      <c r="I48" s="160">
        <v>9000</v>
      </c>
      <c r="J48" s="159">
        <v>3</v>
      </c>
      <c r="K48" s="159">
        <v>0</v>
      </c>
      <c r="L48" s="159">
        <f t="shared" si="6"/>
        <v>3</v>
      </c>
      <c r="M48" s="161">
        <f t="shared" si="9"/>
        <v>3.3333333333333333E-2</v>
      </c>
      <c r="N48" s="160">
        <v>88000</v>
      </c>
      <c r="O48" s="159">
        <v>396</v>
      </c>
      <c r="P48" s="159">
        <v>0</v>
      </c>
      <c r="Q48" s="159">
        <f t="shared" si="10"/>
        <v>396</v>
      </c>
      <c r="R48" s="158">
        <f t="shared" si="11"/>
        <v>0.44999999999999996</v>
      </c>
      <c r="S48" s="155" t="s">
        <v>164</v>
      </c>
    </row>
    <row r="49" spans="1:19" s="115" customFormat="1" ht="27" customHeight="1">
      <c r="A49" s="137">
        <v>46</v>
      </c>
      <c r="B49" s="410"/>
      <c r="C49" s="157" t="s">
        <v>18</v>
      </c>
      <c r="D49" s="156">
        <v>331352</v>
      </c>
      <c r="E49" s="144">
        <v>1339</v>
      </c>
      <c r="F49" s="144">
        <v>0</v>
      </c>
      <c r="G49" s="144">
        <f t="shared" si="7"/>
        <v>1339</v>
      </c>
      <c r="H49" s="143">
        <f t="shared" si="8"/>
        <v>0.40410198218209037</v>
      </c>
      <c r="I49" s="153">
        <v>50000</v>
      </c>
      <c r="J49" s="144">
        <v>0</v>
      </c>
      <c r="K49" s="144">
        <v>23</v>
      </c>
      <c r="L49" s="144">
        <f t="shared" si="6"/>
        <v>23</v>
      </c>
      <c r="M49" s="143">
        <f t="shared" si="9"/>
        <v>4.5999999999999999E-2</v>
      </c>
      <c r="N49" s="153">
        <v>100000</v>
      </c>
      <c r="O49" s="144">
        <v>0</v>
      </c>
      <c r="P49" s="144">
        <v>12</v>
      </c>
      <c r="Q49" s="144">
        <f t="shared" si="10"/>
        <v>12</v>
      </c>
      <c r="R49" s="152">
        <f t="shared" si="11"/>
        <v>1.2E-2</v>
      </c>
      <c r="S49" s="151"/>
    </row>
    <row r="50" spans="1:19" s="115" customFormat="1" ht="27" customHeight="1">
      <c r="A50" s="137">
        <v>47</v>
      </c>
      <c r="B50" s="410"/>
      <c r="C50" s="163" t="s">
        <v>16</v>
      </c>
      <c r="D50" s="164">
        <v>16407</v>
      </c>
      <c r="E50" s="159">
        <v>0</v>
      </c>
      <c r="F50" s="159">
        <v>50</v>
      </c>
      <c r="G50" s="159">
        <f t="shared" si="7"/>
        <v>50</v>
      </c>
      <c r="H50" s="161">
        <f t="shared" si="8"/>
        <v>0.3047479734259767</v>
      </c>
      <c r="I50" s="141">
        <v>2227</v>
      </c>
      <c r="J50" s="140">
        <v>2227</v>
      </c>
      <c r="K50" s="140">
        <v>0</v>
      </c>
      <c r="L50" s="140">
        <f t="shared" si="6"/>
        <v>2227</v>
      </c>
      <c r="M50" s="142">
        <f t="shared" si="9"/>
        <v>100</v>
      </c>
      <c r="N50" s="141">
        <v>9020</v>
      </c>
      <c r="O50" s="140">
        <v>9020</v>
      </c>
      <c r="P50" s="140">
        <v>0</v>
      </c>
      <c r="Q50" s="140">
        <f t="shared" si="10"/>
        <v>9020</v>
      </c>
      <c r="R50" s="139">
        <f t="shared" si="11"/>
        <v>100</v>
      </c>
      <c r="S50" s="155" t="s">
        <v>0</v>
      </c>
    </row>
    <row r="51" spans="1:19" s="115" customFormat="1" ht="29.25" customHeight="1">
      <c r="A51" s="137">
        <v>48</v>
      </c>
      <c r="B51" s="410"/>
      <c r="C51" s="157" t="s">
        <v>15</v>
      </c>
      <c r="D51" s="156">
        <v>116700</v>
      </c>
      <c r="E51" s="144">
        <v>0</v>
      </c>
      <c r="F51" s="144">
        <v>0</v>
      </c>
      <c r="G51" s="144">
        <f t="shared" si="7"/>
        <v>0</v>
      </c>
      <c r="H51" s="143">
        <f t="shared" si="8"/>
        <v>0</v>
      </c>
      <c r="I51" s="153">
        <v>20000</v>
      </c>
      <c r="J51" s="144">
        <v>6</v>
      </c>
      <c r="K51" s="144">
        <v>19</v>
      </c>
      <c r="L51" s="144">
        <f t="shared" si="6"/>
        <v>25</v>
      </c>
      <c r="M51" s="143">
        <f t="shared" si="9"/>
        <v>0.125</v>
      </c>
      <c r="N51" s="153">
        <v>80000</v>
      </c>
      <c r="O51" s="144">
        <v>13</v>
      </c>
      <c r="P51" s="144">
        <v>0</v>
      </c>
      <c r="Q51" s="144">
        <f t="shared" si="10"/>
        <v>13</v>
      </c>
      <c r="R51" s="152">
        <f t="shared" si="11"/>
        <v>1.6250000000000001E-2</v>
      </c>
      <c r="S51" s="155" t="s">
        <v>163</v>
      </c>
    </row>
    <row r="52" spans="1:19" s="115" customFormat="1" ht="28.5" customHeight="1">
      <c r="A52" s="137">
        <v>49</v>
      </c>
      <c r="B52" s="410"/>
      <c r="C52" s="163" t="s">
        <v>14</v>
      </c>
      <c r="D52" s="162">
        <v>377361</v>
      </c>
      <c r="E52" s="159">
        <v>0</v>
      </c>
      <c r="F52" s="159">
        <v>0</v>
      </c>
      <c r="G52" s="159">
        <f t="shared" si="7"/>
        <v>0</v>
      </c>
      <c r="H52" s="161">
        <f t="shared" si="8"/>
        <v>0</v>
      </c>
      <c r="I52" s="160">
        <v>35000</v>
      </c>
      <c r="J52" s="159">
        <v>21</v>
      </c>
      <c r="K52" s="159">
        <v>0</v>
      </c>
      <c r="L52" s="159">
        <f t="shared" si="6"/>
        <v>21</v>
      </c>
      <c r="M52" s="161">
        <f t="shared" si="9"/>
        <v>0.06</v>
      </c>
      <c r="N52" s="160">
        <v>62900</v>
      </c>
      <c r="O52" s="159">
        <v>320</v>
      </c>
      <c r="P52" s="159">
        <v>0</v>
      </c>
      <c r="Q52" s="159">
        <f t="shared" si="10"/>
        <v>320</v>
      </c>
      <c r="R52" s="158">
        <f t="shared" si="11"/>
        <v>0.50874403815580282</v>
      </c>
      <c r="S52" s="155" t="s">
        <v>163</v>
      </c>
    </row>
    <row r="53" spans="1:19" s="115" customFormat="1" ht="28.5" customHeight="1">
      <c r="A53" s="137">
        <v>50</v>
      </c>
      <c r="B53" s="410"/>
      <c r="C53" s="157" t="s">
        <v>12</v>
      </c>
      <c r="D53" s="156">
        <v>57734</v>
      </c>
      <c r="E53" s="144">
        <v>630</v>
      </c>
      <c r="F53" s="144">
        <v>0</v>
      </c>
      <c r="G53" s="144">
        <f t="shared" si="7"/>
        <v>630</v>
      </c>
      <c r="H53" s="143">
        <f t="shared" si="8"/>
        <v>1.0912114178820107</v>
      </c>
      <c r="I53" s="153">
        <v>11420</v>
      </c>
      <c r="J53" s="144">
        <v>23</v>
      </c>
      <c r="K53" s="144">
        <v>1</v>
      </c>
      <c r="L53" s="144">
        <f t="shared" si="6"/>
        <v>24</v>
      </c>
      <c r="M53" s="143">
        <f t="shared" si="9"/>
        <v>0.21015761821366027</v>
      </c>
      <c r="N53" s="153">
        <v>24800</v>
      </c>
      <c r="O53" s="144">
        <v>0</v>
      </c>
      <c r="P53" s="144">
        <v>0</v>
      </c>
      <c r="Q53" s="144">
        <f t="shared" si="10"/>
        <v>0</v>
      </c>
      <c r="R53" s="152">
        <f t="shared" si="11"/>
        <v>0</v>
      </c>
      <c r="S53" s="155" t="s">
        <v>162</v>
      </c>
    </row>
    <row r="54" spans="1:19" s="115" customFormat="1" ht="30.75" customHeight="1">
      <c r="A54" s="137">
        <v>51</v>
      </c>
      <c r="B54" s="410"/>
      <c r="C54" s="136" t="s">
        <v>11</v>
      </c>
      <c r="D54" s="150">
        <v>154468</v>
      </c>
      <c r="E54" s="132">
        <v>0</v>
      </c>
      <c r="F54" s="132">
        <v>0</v>
      </c>
      <c r="G54" s="132">
        <f t="shared" si="7"/>
        <v>0</v>
      </c>
      <c r="H54" s="133">
        <f t="shared" si="8"/>
        <v>0</v>
      </c>
      <c r="I54" s="149">
        <v>27261</v>
      </c>
      <c r="J54" s="132">
        <v>3046</v>
      </c>
      <c r="K54" s="132">
        <v>652</v>
      </c>
      <c r="L54" s="132">
        <f t="shared" si="6"/>
        <v>3698</v>
      </c>
      <c r="M54" s="133">
        <f t="shared" si="9"/>
        <v>13.565166354865926</v>
      </c>
      <c r="N54" s="149">
        <v>55000</v>
      </c>
      <c r="O54" s="132">
        <v>15</v>
      </c>
      <c r="P54" s="132">
        <v>4</v>
      </c>
      <c r="Q54" s="132">
        <f t="shared" si="10"/>
        <v>19</v>
      </c>
      <c r="R54" s="148">
        <f t="shared" si="11"/>
        <v>3.4545454545454546E-2</v>
      </c>
      <c r="S54" s="155" t="s">
        <v>161</v>
      </c>
    </row>
    <row r="55" spans="1:19" s="115" customFormat="1" ht="27.75" customHeight="1">
      <c r="A55" s="137">
        <v>52</v>
      </c>
      <c r="B55" s="410"/>
      <c r="C55" s="146" t="s">
        <v>10</v>
      </c>
      <c r="D55" s="154">
        <v>228518</v>
      </c>
      <c r="E55" s="144">
        <v>745</v>
      </c>
      <c r="F55" s="144">
        <v>0</v>
      </c>
      <c r="G55" s="144">
        <f t="shared" si="7"/>
        <v>745</v>
      </c>
      <c r="H55" s="143">
        <f t="shared" si="8"/>
        <v>0.32601370570370825</v>
      </c>
      <c r="I55" s="153">
        <v>59990</v>
      </c>
      <c r="J55" s="144">
        <v>2031</v>
      </c>
      <c r="K55" s="144">
        <v>2</v>
      </c>
      <c r="L55" s="144">
        <f t="shared" si="6"/>
        <v>2033</v>
      </c>
      <c r="M55" s="143">
        <f t="shared" si="9"/>
        <v>3.3888981496916153</v>
      </c>
      <c r="N55" s="153">
        <v>70000</v>
      </c>
      <c r="O55" s="144">
        <v>29051</v>
      </c>
      <c r="P55" s="144">
        <v>1461</v>
      </c>
      <c r="Q55" s="144">
        <f t="shared" si="10"/>
        <v>30512</v>
      </c>
      <c r="R55" s="152">
        <f t="shared" si="11"/>
        <v>43.588571428571427</v>
      </c>
      <c r="S55" s="151" t="s">
        <v>0</v>
      </c>
    </row>
    <row r="56" spans="1:19" s="115" customFormat="1" ht="27" customHeight="1">
      <c r="A56" s="137">
        <v>53</v>
      </c>
      <c r="B56" s="410"/>
      <c r="C56" s="136" t="s">
        <v>8</v>
      </c>
      <c r="D56" s="150">
        <v>31971</v>
      </c>
      <c r="E56" s="132">
        <v>0</v>
      </c>
      <c r="F56" s="132">
        <v>0</v>
      </c>
      <c r="G56" s="132">
        <f t="shared" si="7"/>
        <v>0</v>
      </c>
      <c r="H56" s="133">
        <f t="shared" si="8"/>
        <v>0</v>
      </c>
      <c r="I56" s="149">
        <v>5000</v>
      </c>
      <c r="J56" s="132">
        <v>219</v>
      </c>
      <c r="K56" s="132">
        <v>3</v>
      </c>
      <c r="L56" s="132">
        <f t="shared" si="6"/>
        <v>222</v>
      </c>
      <c r="M56" s="133">
        <f t="shared" si="9"/>
        <v>4.4400000000000004</v>
      </c>
      <c r="N56" s="149">
        <v>18550</v>
      </c>
      <c r="O56" s="132">
        <v>7507</v>
      </c>
      <c r="P56" s="132">
        <v>284</v>
      </c>
      <c r="Q56" s="132">
        <f t="shared" si="10"/>
        <v>7791</v>
      </c>
      <c r="R56" s="148">
        <f t="shared" si="11"/>
        <v>42</v>
      </c>
      <c r="S56" s="147"/>
    </row>
    <row r="57" spans="1:19" s="115" customFormat="1" ht="27" customHeight="1">
      <c r="A57" s="137">
        <v>54</v>
      </c>
      <c r="B57" s="410"/>
      <c r="C57" s="146" t="s">
        <v>6</v>
      </c>
      <c r="D57" s="145">
        <v>148000</v>
      </c>
      <c r="E57" s="144">
        <v>2950</v>
      </c>
      <c r="F57" s="144">
        <v>0</v>
      </c>
      <c r="G57" s="144">
        <f t="shared" si="7"/>
        <v>2950</v>
      </c>
      <c r="H57" s="143">
        <f t="shared" si="8"/>
        <v>1.9932432432432434</v>
      </c>
      <c r="I57" s="141">
        <v>8119</v>
      </c>
      <c r="J57" s="140">
        <v>8119</v>
      </c>
      <c r="K57" s="140">
        <v>14</v>
      </c>
      <c r="L57" s="140">
        <f t="shared" si="6"/>
        <v>8133</v>
      </c>
      <c r="M57" s="142">
        <f t="shared" si="9"/>
        <v>100.17243502894446</v>
      </c>
      <c r="N57" s="141">
        <v>42450</v>
      </c>
      <c r="O57" s="140">
        <v>41979</v>
      </c>
      <c r="P57" s="140">
        <v>471</v>
      </c>
      <c r="Q57" s="140">
        <f t="shared" si="10"/>
        <v>42450</v>
      </c>
      <c r="R57" s="139">
        <f t="shared" si="11"/>
        <v>100</v>
      </c>
      <c r="S57" s="138" t="s">
        <v>0</v>
      </c>
    </row>
    <row r="58" spans="1:19" s="115" customFormat="1" ht="27" customHeight="1" thickBot="1">
      <c r="A58" s="137">
        <v>55</v>
      </c>
      <c r="B58" s="411"/>
      <c r="C58" s="136" t="s">
        <v>5</v>
      </c>
      <c r="D58" s="135">
        <v>83800</v>
      </c>
      <c r="E58" s="134">
        <v>0</v>
      </c>
      <c r="F58" s="134">
        <v>0</v>
      </c>
      <c r="G58" s="132">
        <f t="shared" si="7"/>
        <v>0</v>
      </c>
      <c r="H58" s="133">
        <f t="shared" si="8"/>
        <v>0</v>
      </c>
      <c r="I58" s="130">
        <v>50000</v>
      </c>
      <c r="J58" s="129">
        <v>0</v>
      </c>
      <c r="K58" s="129">
        <v>0</v>
      </c>
      <c r="L58" s="132">
        <f t="shared" si="6"/>
        <v>0</v>
      </c>
      <c r="M58" s="131">
        <f t="shared" si="9"/>
        <v>0</v>
      </c>
      <c r="N58" s="130">
        <v>85000</v>
      </c>
      <c r="O58" s="129">
        <v>1</v>
      </c>
      <c r="P58" s="129">
        <v>0</v>
      </c>
      <c r="Q58" s="129">
        <f t="shared" si="10"/>
        <v>1</v>
      </c>
      <c r="R58" s="128">
        <f t="shared" si="11"/>
        <v>1.1764705882352942E-3</v>
      </c>
      <c r="S58" s="127"/>
    </row>
    <row r="59" spans="1:19" s="115" customFormat="1" ht="39" customHeight="1" thickBot="1">
      <c r="A59" s="412" t="s">
        <v>3</v>
      </c>
      <c r="B59" s="413"/>
      <c r="C59" s="414"/>
      <c r="D59" s="126">
        <f>SUM(D4:D58)</f>
        <v>11766170</v>
      </c>
      <c r="E59" s="120">
        <f>SUM(E4:E58)</f>
        <v>184161</v>
      </c>
      <c r="F59" s="120">
        <f>SUM(F4:F58)</f>
        <v>4817</v>
      </c>
      <c r="G59" s="120">
        <f>SUM(G4:G58)</f>
        <v>188978</v>
      </c>
      <c r="H59" s="125">
        <f t="shared" si="8"/>
        <v>1.6061131192223128</v>
      </c>
      <c r="I59" s="123">
        <f>SUM(I4:I58)</f>
        <v>2141877</v>
      </c>
      <c r="J59" s="120">
        <f>SUM(J4:J58)</f>
        <v>293806</v>
      </c>
      <c r="K59" s="120">
        <f>SUM(K4:K58)</f>
        <v>13747</v>
      </c>
      <c r="L59" s="120">
        <f>SUM(L4:L58)</f>
        <v>307553</v>
      </c>
      <c r="M59" s="124">
        <f t="shared" si="9"/>
        <v>14.35904115875935</v>
      </c>
      <c r="N59" s="123">
        <f>SUM(N4:N58)</f>
        <v>3608073</v>
      </c>
      <c r="O59" s="120">
        <f>SUM(O4:O58)</f>
        <v>769855</v>
      </c>
      <c r="P59" s="120">
        <f>SUM(P4:P58)</f>
        <v>37694</v>
      </c>
      <c r="Q59" s="120">
        <f>SUM(Q4:Q58)</f>
        <v>807549</v>
      </c>
      <c r="R59" s="122">
        <f t="shared" si="11"/>
        <v>22.381725646903487</v>
      </c>
      <c r="S59" s="121" t="s">
        <v>0</v>
      </c>
    </row>
    <row r="60" spans="1:19" s="115" customFormat="1" ht="27" customHeight="1"/>
    <row r="61" spans="1:19" s="115" customFormat="1" ht="27" customHeight="1">
      <c r="A61" s="119"/>
      <c r="B61" s="118"/>
      <c r="Q61" s="112"/>
      <c r="R61" s="404" t="s">
        <v>2</v>
      </c>
      <c r="S61" s="404"/>
    </row>
    <row r="62" spans="1:19" s="115" customFormat="1" ht="18.75" customHeight="1">
      <c r="A62" s="119"/>
      <c r="B62" s="118"/>
      <c r="Q62" s="112"/>
      <c r="R62" s="404" t="s">
        <v>1</v>
      </c>
      <c r="S62" s="404"/>
    </row>
    <row r="63" spans="1:19" s="115" customFormat="1" ht="27" customHeight="1">
      <c r="A63" s="119"/>
      <c r="B63" s="118"/>
    </row>
    <row r="64" spans="1:19" s="115" customFormat="1" ht="27" customHeight="1">
      <c r="A64" s="119"/>
      <c r="B64" s="118"/>
    </row>
    <row r="65" spans="1:19" ht="39" customHeight="1">
      <c r="G65" s="115"/>
      <c r="H65" s="115"/>
    </row>
    <row r="66" spans="1:19" ht="20.25" customHeight="1">
      <c r="A66" s="114"/>
      <c r="B66" s="113"/>
      <c r="C66" s="113"/>
      <c r="D66" s="114"/>
      <c r="E66" s="117"/>
      <c r="F66" s="114"/>
      <c r="G66" s="115"/>
      <c r="H66" s="115"/>
      <c r="I66" s="116"/>
    </row>
    <row r="67" spans="1:19" ht="32.25" customHeight="1">
      <c r="A67" s="114"/>
      <c r="B67" s="113"/>
      <c r="C67" s="113"/>
      <c r="D67" s="112" t="s">
        <v>0</v>
      </c>
      <c r="E67" s="112"/>
      <c r="F67" s="112" t="s">
        <v>0</v>
      </c>
      <c r="G67" s="115"/>
      <c r="H67" s="115"/>
      <c r="I67" s="112"/>
      <c r="J67" s="112"/>
      <c r="K67" s="112"/>
      <c r="L67" s="112"/>
      <c r="M67" s="112"/>
      <c r="N67" s="112"/>
      <c r="O67" s="112"/>
      <c r="P67" s="112"/>
    </row>
    <row r="68" spans="1:19" ht="18" customHeight="1">
      <c r="A68" s="114"/>
      <c r="B68" s="113"/>
      <c r="C68" s="113"/>
      <c r="D68" s="112" t="s">
        <v>0</v>
      </c>
      <c r="E68" s="112"/>
      <c r="F68" s="112" t="s">
        <v>0</v>
      </c>
      <c r="G68" s="112" t="s">
        <v>0</v>
      </c>
      <c r="H68" s="112"/>
      <c r="I68" s="112"/>
      <c r="J68" s="112"/>
      <c r="K68" s="112"/>
      <c r="L68" s="112"/>
      <c r="M68" s="112"/>
      <c r="N68" s="112"/>
      <c r="O68" s="112"/>
      <c r="P68" s="112"/>
    </row>
    <row r="69" spans="1:19" ht="16.5" customHeight="1">
      <c r="B69" s="111"/>
      <c r="C69" s="111"/>
      <c r="D69" s="110" t="s">
        <v>0</v>
      </c>
      <c r="Q69" s="404" t="s">
        <v>0</v>
      </c>
      <c r="R69" s="404"/>
      <c r="S69" s="404"/>
    </row>
    <row r="70" spans="1:19" ht="27" customHeight="1">
      <c r="B70" s="111"/>
      <c r="C70" s="111"/>
    </row>
    <row r="71" spans="1:19" ht="27" customHeight="1">
      <c r="B71" s="111"/>
      <c r="C71" s="111"/>
    </row>
    <row r="72" spans="1:19" ht="27" customHeight="1">
      <c r="B72" s="111"/>
      <c r="C72" s="111"/>
    </row>
    <row r="73" spans="1:19" ht="27" customHeight="1">
      <c r="B73" s="111"/>
      <c r="C73" s="111"/>
    </row>
    <row r="74" spans="1:19" ht="27" customHeight="1">
      <c r="B74" s="111"/>
      <c r="C74" s="111"/>
    </row>
    <row r="75" spans="1:19" ht="27" customHeight="1">
      <c r="B75" s="111"/>
      <c r="C75" s="111"/>
    </row>
    <row r="76" spans="1:19" ht="27" customHeight="1">
      <c r="B76" s="111"/>
      <c r="C76" s="111"/>
    </row>
    <row r="77" spans="1:19" ht="27" customHeight="1">
      <c r="B77" s="111"/>
      <c r="C77" s="111"/>
    </row>
    <row r="78" spans="1:19" ht="27" customHeight="1">
      <c r="B78" s="111"/>
      <c r="C78" s="111"/>
    </row>
    <row r="79" spans="1:19" ht="27" customHeight="1">
      <c r="B79" s="111"/>
      <c r="C79" s="111"/>
    </row>
    <row r="80" spans="1:19" ht="27" customHeight="1">
      <c r="B80" s="111"/>
      <c r="C80" s="111"/>
    </row>
    <row r="81" spans="2:3" ht="27" customHeight="1">
      <c r="B81" s="111"/>
      <c r="C81" s="111"/>
    </row>
    <row r="82" spans="2:3" ht="27" customHeight="1">
      <c r="B82" s="111"/>
      <c r="C82" s="111"/>
    </row>
    <row r="83" spans="2:3" ht="27" customHeight="1">
      <c r="B83" s="111"/>
      <c r="C83" s="111"/>
    </row>
    <row r="84" spans="2:3" ht="27" customHeight="1">
      <c r="B84" s="111"/>
      <c r="C84" s="111"/>
    </row>
    <row r="85" spans="2:3" ht="27" customHeight="1">
      <c r="C85" s="111"/>
    </row>
    <row r="86" spans="2:3" ht="27" customHeight="1">
      <c r="C86" s="111"/>
    </row>
    <row r="87" spans="2:3" ht="27" customHeight="1"/>
    <row r="88" spans="2:3" ht="27" customHeight="1"/>
    <row r="89" spans="2:3" ht="27" customHeight="1"/>
    <row r="90" spans="2:3" ht="27" customHeight="1"/>
    <row r="91" spans="2:3" ht="27" customHeight="1"/>
    <row r="92" spans="2:3" ht="27" customHeight="1"/>
    <row r="93" spans="2:3" ht="27" customHeight="1"/>
    <row r="94" spans="2:3" ht="27" customHeight="1"/>
    <row r="95" spans="2:3" ht="27" customHeight="1"/>
    <row r="96" spans="2:3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</sheetData>
  <mergeCells count="16">
    <mergeCell ref="B4:B20"/>
    <mergeCell ref="R62:S62"/>
    <mergeCell ref="Q69:S69"/>
    <mergeCell ref="B21:B26"/>
    <mergeCell ref="B27:B46"/>
    <mergeCell ref="B47:B58"/>
    <mergeCell ref="A59:C59"/>
    <mergeCell ref="R61:S61"/>
    <mergeCell ref="A1:S1"/>
    <mergeCell ref="A2:A3"/>
    <mergeCell ref="B2:B3"/>
    <mergeCell ref="C2:C3"/>
    <mergeCell ref="D2:H2"/>
    <mergeCell ref="I2:M2"/>
    <mergeCell ref="N2:R2"/>
    <mergeCell ref="S2:S3"/>
  </mergeCells>
  <pageMargins left="0.78740157480314965" right="0.39370078740157483" top="0.59055118110236227" bottom="0.19685039370078741" header="0.51181102362204722" footer="0.51181102362204722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8"/>
  <sheetViews>
    <sheetView zoomScale="80" zoomScaleNormal="80" workbookViewId="0">
      <pane xSplit="3" ySplit="3" topLeftCell="D4" activePane="bottomRight" state="frozenSplit"/>
      <selection activeCell="M29" sqref="M29"/>
      <selection pane="topRight" sqref="A1:P1"/>
      <selection pane="bottomLeft" activeCell="C52" sqref="C52"/>
      <selection pane="bottomRight" activeCell="R46" sqref="R46"/>
    </sheetView>
  </sheetViews>
  <sheetFormatPr defaultRowHeight="12.75"/>
  <cols>
    <col min="1" max="1" width="5.7109375" style="1" customWidth="1"/>
    <col min="2" max="2" width="8.140625" style="1" customWidth="1"/>
    <col min="3" max="3" width="29.140625" style="1" customWidth="1"/>
    <col min="4" max="4" width="19.5703125" style="1" customWidth="1"/>
    <col min="5" max="5" width="13.28515625" style="1" hidden="1" customWidth="1"/>
    <col min="6" max="6" width="14.42578125" style="1" customWidth="1"/>
    <col min="7" max="7" width="15" style="1" customWidth="1"/>
    <col min="8" max="8" width="16.7109375" style="1" customWidth="1"/>
    <col min="9" max="9" width="17.140625" style="1" customWidth="1"/>
    <col min="10" max="10" width="15.7109375" style="1" customWidth="1"/>
    <col min="11" max="11" width="17.7109375" style="195" customWidth="1"/>
    <col min="12" max="12" width="17.28515625" style="195" customWidth="1"/>
    <col min="13" max="13" width="46.5703125" style="1" customWidth="1"/>
    <col min="14" max="14" width="3.28515625" style="1" customWidth="1"/>
    <col min="15" max="16384" width="9.140625" style="1"/>
  </cols>
  <sheetData>
    <row r="1" spans="1:14" ht="41.25" customHeight="1" thickBot="1">
      <c r="A1" s="415" t="s">
        <v>223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253"/>
    </row>
    <row r="2" spans="1:14" ht="27.75" customHeight="1">
      <c r="A2" s="416" t="s">
        <v>97</v>
      </c>
      <c r="B2" s="418" t="s">
        <v>96</v>
      </c>
      <c r="C2" s="420" t="s">
        <v>196</v>
      </c>
      <c r="D2" s="422" t="s">
        <v>222</v>
      </c>
      <c r="E2" s="423"/>
      <c r="F2" s="423"/>
      <c r="G2" s="423"/>
      <c r="H2" s="424"/>
      <c r="I2" s="425" t="s">
        <v>221</v>
      </c>
      <c r="J2" s="426"/>
      <c r="K2" s="426"/>
      <c r="L2" s="427"/>
      <c r="M2" s="428" t="s">
        <v>92</v>
      </c>
      <c r="N2" s="243"/>
    </row>
    <row r="3" spans="1:14" ht="144" customHeight="1" thickBot="1">
      <c r="A3" s="417"/>
      <c r="B3" s="419"/>
      <c r="C3" s="421"/>
      <c r="D3" s="252" t="s">
        <v>220</v>
      </c>
      <c r="E3" s="251" t="s">
        <v>219</v>
      </c>
      <c r="F3" s="250" t="s">
        <v>218</v>
      </c>
      <c r="G3" s="249" t="s">
        <v>217</v>
      </c>
      <c r="H3" s="248" t="s">
        <v>216</v>
      </c>
      <c r="I3" s="247" t="s">
        <v>215</v>
      </c>
      <c r="J3" s="246" t="s">
        <v>214</v>
      </c>
      <c r="K3" s="245" t="s">
        <v>213</v>
      </c>
      <c r="L3" s="244" t="s">
        <v>212</v>
      </c>
      <c r="M3" s="429"/>
      <c r="N3" s="243"/>
    </row>
    <row r="4" spans="1:14" s="7" customFormat="1" ht="30" customHeight="1">
      <c r="A4" s="186">
        <v>1</v>
      </c>
      <c r="B4" s="401" t="s">
        <v>86</v>
      </c>
      <c r="C4" s="222" t="s">
        <v>85</v>
      </c>
      <c r="D4" s="50">
        <v>57</v>
      </c>
      <c r="E4" s="212">
        <v>57</v>
      </c>
      <c r="F4" s="212">
        <v>0</v>
      </c>
      <c r="G4" s="212">
        <f t="shared" ref="G4:G35" si="0">SUM(E4:F4)</f>
        <v>57</v>
      </c>
      <c r="H4" s="211">
        <f t="shared" ref="H4:H35" si="1">(G4/D4)*100</f>
        <v>100</v>
      </c>
      <c r="I4" s="219">
        <v>57</v>
      </c>
      <c r="J4" s="218">
        <f t="shared" ref="J4:J35" si="2">(I4/D4)*100</f>
        <v>100</v>
      </c>
      <c r="K4" s="30">
        <v>5721</v>
      </c>
      <c r="L4" s="217">
        <v>0</v>
      </c>
      <c r="M4" s="216"/>
      <c r="N4" s="88"/>
    </row>
    <row r="5" spans="1:14" s="7" customFormat="1" ht="30" customHeight="1">
      <c r="A5" s="169">
        <v>2</v>
      </c>
      <c r="B5" s="402"/>
      <c r="C5" s="222" t="s">
        <v>83</v>
      </c>
      <c r="D5" s="50">
        <v>923</v>
      </c>
      <c r="E5" s="212">
        <v>923</v>
      </c>
      <c r="F5" s="212">
        <v>0</v>
      </c>
      <c r="G5" s="212">
        <f t="shared" si="0"/>
        <v>923</v>
      </c>
      <c r="H5" s="211">
        <f t="shared" si="1"/>
        <v>100</v>
      </c>
      <c r="I5" s="219">
        <v>923</v>
      </c>
      <c r="J5" s="218">
        <f t="shared" si="2"/>
        <v>100</v>
      </c>
      <c r="K5" s="30">
        <v>137282</v>
      </c>
      <c r="L5" s="217">
        <v>0</v>
      </c>
      <c r="M5" s="216" t="s">
        <v>0</v>
      </c>
      <c r="N5" s="88"/>
    </row>
    <row r="6" spans="1:14" s="7" customFormat="1" ht="30" customHeight="1">
      <c r="A6" s="169">
        <v>3</v>
      </c>
      <c r="B6" s="402"/>
      <c r="C6" s="222" t="s">
        <v>81</v>
      </c>
      <c r="D6" s="50">
        <v>370</v>
      </c>
      <c r="E6" s="212">
        <v>370</v>
      </c>
      <c r="F6" s="212">
        <v>0</v>
      </c>
      <c r="G6" s="212">
        <f t="shared" si="0"/>
        <v>370</v>
      </c>
      <c r="H6" s="211">
        <f t="shared" si="1"/>
        <v>100</v>
      </c>
      <c r="I6" s="219">
        <v>370</v>
      </c>
      <c r="J6" s="218">
        <f t="shared" si="2"/>
        <v>100</v>
      </c>
      <c r="K6" s="30">
        <v>37000</v>
      </c>
      <c r="L6" s="217">
        <v>0</v>
      </c>
      <c r="M6" s="216" t="s">
        <v>211</v>
      </c>
      <c r="N6" s="88"/>
    </row>
    <row r="7" spans="1:14" s="7" customFormat="1" ht="30" customHeight="1">
      <c r="A7" s="169">
        <v>4</v>
      </c>
      <c r="B7" s="402"/>
      <c r="C7" s="222" t="s">
        <v>80</v>
      </c>
      <c r="D7" s="50">
        <v>33</v>
      </c>
      <c r="E7" s="212">
        <v>33</v>
      </c>
      <c r="F7" s="212">
        <v>0</v>
      </c>
      <c r="G7" s="212">
        <f t="shared" si="0"/>
        <v>33</v>
      </c>
      <c r="H7" s="211">
        <f t="shared" si="1"/>
        <v>100</v>
      </c>
      <c r="I7" s="219">
        <v>33</v>
      </c>
      <c r="J7" s="218">
        <f t="shared" si="2"/>
        <v>100</v>
      </c>
      <c r="K7" s="30">
        <v>3792</v>
      </c>
      <c r="L7" s="217">
        <v>0</v>
      </c>
      <c r="M7" s="216" t="s">
        <v>210</v>
      </c>
      <c r="N7" s="88"/>
    </row>
    <row r="8" spans="1:14" s="7" customFormat="1" ht="30" customHeight="1">
      <c r="A8" s="169">
        <v>5</v>
      </c>
      <c r="B8" s="402"/>
      <c r="C8" s="222" t="s">
        <v>78</v>
      </c>
      <c r="D8" s="50">
        <v>1197</v>
      </c>
      <c r="E8" s="212">
        <v>1197</v>
      </c>
      <c r="F8" s="212">
        <v>0</v>
      </c>
      <c r="G8" s="212">
        <f t="shared" si="0"/>
        <v>1197</v>
      </c>
      <c r="H8" s="211">
        <f t="shared" si="1"/>
        <v>100</v>
      </c>
      <c r="I8" s="219">
        <v>1197</v>
      </c>
      <c r="J8" s="218">
        <f t="shared" si="2"/>
        <v>100</v>
      </c>
      <c r="K8" s="34">
        <v>130280</v>
      </c>
      <c r="L8" s="225">
        <v>6824</v>
      </c>
      <c r="M8" s="221" t="s">
        <v>0</v>
      </c>
      <c r="N8" s="233"/>
    </row>
    <row r="9" spans="1:14" s="7" customFormat="1" ht="30" customHeight="1">
      <c r="A9" s="169">
        <v>6</v>
      </c>
      <c r="B9" s="402"/>
      <c r="C9" s="222" t="s">
        <v>77</v>
      </c>
      <c r="D9" s="50">
        <v>491</v>
      </c>
      <c r="E9" s="212">
        <v>491</v>
      </c>
      <c r="F9" s="212">
        <v>0</v>
      </c>
      <c r="G9" s="212">
        <f t="shared" si="0"/>
        <v>491</v>
      </c>
      <c r="H9" s="211">
        <f t="shared" si="1"/>
        <v>100</v>
      </c>
      <c r="I9" s="219">
        <v>491</v>
      </c>
      <c r="J9" s="218">
        <f t="shared" si="2"/>
        <v>100</v>
      </c>
      <c r="K9" s="224">
        <v>50267</v>
      </c>
      <c r="L9" s="223">
        <v>39</v>
      </c>
      <c r="M9" s="221" t="s">
        <v>0</v>
      </c>
      <c r="N9" s="88"/>
    </row>
    <row r="10" spans="1:14" s="7" customFormat="1" ht="30" customHeight="1">
      <c r="A10" s="169">
        <v>7</v>
      </c>
      <c r="B10" s="402"/>
      <c r="C10" s="222" t="s">
        <v>76</v>
      </c>
      <c r="D10" s="50">
        <v>786</v>
      </c>
      <c r="E10" s="212">
        <v>786</v>
      </c>
      <c r="F10" s="212">
        <v>0</v>
      </c>
      <c r="G10" s="212">
        <f t="shared" si="0"/>
        <v>786</v>
      </c>
      <c r="H10" s="211">
        <f t="shared" si="1"/>
        <v>100</v>
      </c>
      <c r="I10" s="219">
        <v>786</v>
      </c>
      <c r="J10" s="218">
        <f t="shared" si="2"/>
        <v>100</v>
      </c>
      <c r="K10" s="34">
        <v>72729</v>
      </c>
      <c r="L10" s="225">
        <v>35035</v>
      </c>
      <c r="M10" s="221" t="s">
        <v>163</v>
      </c>
      <c r="N10" s="88"/>
    </row>
    <row r="11" spans="1:14" s="7" customFormat="1" ht="36.75" customHeight="1">
      <c r="A11" s="169">
        <v>8</v>
      </c>
      <c r="B11" s="402"/>
      <c r="C11" s="222" t="s">
        <v>74</v>
      </c>
      <c r="D11" s="50">
        <v>39</v>
      </c>
      <c r="E11" s="212">
        <v>39</v>
      </c>
      <c r="F11" s="212">
        <v>0</v>
      </c>
      <c r="G11" s="212">
        <f t="shared" si="0"/>
        <v>39</v>
      </c>
      <c r="H11" s="211">
        <f t="shared" si="1"/>
        <v>100</v>
      </c>
      <c r="I11" s="219">
        <v>39</v>
      </c>
      <c r="J11" s="218">
        <f t="shared" si="2"/>
        <v>100</v>
      </c>
      <c r="K11" s="30">
        <v>5133</v>
      </c>
      <c r="L11" s="217">
        <v>0</v>
      </c>
      <c r="M11" s="216" t="s">
        <v>0</v>
      </c>
      <c r="N11" s="88"/>
    </row>
    <row r="12" spans="1:14" s="7" customFormat="1" ht="30" customHeight="1">
      <c r="A12" s="169">
        <v>9</v>
      </c>
      <c r="B12" s="402"/>
      <c r="C12" s="222" t="s">
        <v>73</v>
      </c>
      <c r="D12" s="50">
        <v>445</v>
      </c>
      <c r="E12" s="212">
        <v>445</v>
      </c>
      <c r="F12" s="212">
        <v>0</v>
      </c>
      <c r="G12" s="212">
        <f t="shared" si="0"/>
        <v>445</v>
      </c>
      <c r="H12" s="211">
        <f t="shared" si="1"/>
        <v>100</v>
      </c>
      <c r="I12" s="219">
        <v>445</v>
      </c>
      <c r="J12" s="218">
        <f t="shared" si="2"/>
        <v>100</v>
      </c>
      <c r="K12" s="30">
        <v>445</v>
      </c>
      <c r="L12" s="217">
        <v>0</v>
      </c>
      <c r="M12" s="216" t="s">
        <v>209</v>
      </c>
      <c r="N12" s="88"/>
    </row>
    <row r="13" spans="1:14" s="7" customFormat="1" ht="30" customHeight="1">
      <c r="A13" s="169">
        <v>10</v>
      </c>
      <c r="B13" s="402"/>
      <c r="C13" s="222" t="s">
        <v>71</v>
      </c>
      <c r="D13" s="50">
        <v>1098</v>
      </c>
      <c r="E13" s="212">
        <v>1098</v>
      </c>
      <c r="F13" s="212">
        <v>0</v>
      </c>
      <c r="G13" s="212">
        <f t="shared" si="0"/>
        <v>1098</v>
      </c>
      <c r="H13" s="211">
        <f t="shared" si="1"/>
        <v>100</v>
      </c>
      <c r="I13" s="219">
        <v>1098</v>
      </c>
      <c r="J13" s="218">
        <f t="shared" si="2"/>
        <v>100</v>
      </c>
      <c r="K13" s="212">
        <v>126287</v>
      </c>
      <c r="L13" s="220">
        <v>97</v>
      </c>
      <c r="M13" s="216"/>
      <c r="N13" s="88"/>
    </row>
    <row r="14" spans="1:14" s="7" customFormat="1" ht="30" customHeight="1">
      <c r="A14" s="169">
        <v>11</v>
      </c>
      <c r="B14" s="402"/>
      <c r="C14" s="222" t="s">
        <v>70</v>
      </c>
      <c r="D14" s="50">
        <v>638</v>
      </c>
      <c r="E14" s="212">
        <v>638</v>
      </c>
      <c r="F14" s="212">
        <v>0</v>
      </c>
      <c r="G14" s="212">
        <f t="shared" si="0"/>
        <v>638</v>
      </c>
      <c r="H14" s="211">
        <f t="shared" si="1"/>
        <v>100</v>
      </c>
      <c r="I14" s="219">
        <v>638</v>
      </c>
      <c r="J14" s="218">
        <f t="shared" si="2"/>
        <v>100</v>
      </c>
      <c r="K14" s="212">
        <v>94528</v>
      </c>
      <c r="L14" s="223">
        <v>314</v>
      </c>
      <c r="M14" s="216" t="s">
        <v>0</v>
      </c>
      <c r="N14" s="88"/>
    </row>
    <row r="15" spans="1:14" s="7" customFormat="1" ht="30" customHeight="1">
      <c r="A15" s="169">
        <v>12</v>
      </c>
      <c r="B15" s="402"/>
      <c r="C15" s="222" t="s">
        <v>68</v>
      </c>
      <c r="D15" s="50">
        <v>2522</v>
      </c>
      <c r="E15" s="212">
        <v>2522</v>
      </c>
      <c r="F15" s="212">
        <v>0</v>
      </c>
      <c r="G15" s="212">
        <f t="shared" si="0"/>
        <v>2522</v>
      </c>
      <c r="H15" s="211">
        <f t="shared" si="1"/>
        <v>100</v>
      </c>
      <c r="I15" s="219">
        <v>2522</v>
      </c>
      <c r="J15" s="218">
        <f t="shared" si="2"/>
        <v>100</v>
      </c>
      <c r="K15" s="30">
        <v>252200</v>
      </c>
      <c r="L15" s="217">
        <v>0</v>
      </c>
      <c r="M15" s="221" t="s">
        <v>208</v>
      </c>
      <c r="N15" s="88"/>
    </row>
    <row r="16" spans="1:14" s="7" customFormat="1" ht="30" customHeight="1">
      <c r="A16" s="169">
        <v>13</v>
      </c>
      <c r="B16" s="402"/>
      <c r="C16" s="222" t="s">
        <v>66</v>
      </c>
      <c r="D16" s="50">
        <v>182</v>
      </c>
      <c r="E16" s="212">
        <v>182</v>
      </c>
      <c r="F16" s="212">
        <v>0</v>
      </c>
      <c r="G16" s="212">
        <f t="shared" si="0"/>
        <v>182</v>
      </c>
      <c r="H16" s="211">
        <f t="shared" si="1"/>
        <v>100</v>
      </c>
      <c r="I16" s="227">
        <v>174</v>
      </c>
      <c r="J16" s="226">
        <f t="shared" si="2"/>
        <v>95.604395604395606</v>
      </c>
      <c r="K16" s="235">
        <v>14339</v>
      </c>
      <c r="L16" s="234">
        <v>7977</v>
      </c>
      <c r="M16" s="221" t="s">
        <v>207</v>
      </c>
      <c r="N16" s="88"/>
    </row>
    <row r="17" spans="1:14" s="7" customFormat="1" ht="30" customHeight="1">
      <c r="A17" s="169">
        <v>14</v>
      </c>
      <c r="B17" s="402"/>
      <c r="C17" s="222" t="s">
        <v>64</v>
      </c>
      <c r="D17" s="50">
        <v>471</v>
      </c>
      <c r="E17" s="212">
        <v>471</v>
      </c>
      <c r="F17" s="212">
        <v>0</v>
      </c>
      <c r="G17" s="212">
        <f t="shared" si="0"/>
        <v>471</v>
      </c>
      <c r="H17" s="242">
        <f t="shared" si="1"/>
        <v>100</v>
      </c>
      <c r="I17" s="236">
        <v>471</v>
      </c>
      <c r="J17" s="241">
        <f t="shared" si="2"/>
        <v>100</v>
      </c>
      <c r="K17" s="212">
        <v>70211</v>
      </c>
      <c r="L17" s="220">
        <v>258</v>
      </c>
      <c r="M17" s="221" t="s">
        <v>206</v>
      </c>
      <c r="N17" s="88"/>
    </row>
    <row r="18" spans="1:14" s="7" customFormat="1" ht="42" customHeight="1">
      <c r="A18" s="169">
        <v>15</v>
      </c>
      <c r="B18" s="402"/>
      <c r="C18" s="240" t="s">
        <v>62</v>
      </c>
      <c r="D18" s="239">
        <v>4322</v>
      </c>
      <c r="E18" s="28">
        <v>4322</v>
      </c>
      <c r="F18" s="28">
        <v>0</v>
      </c>
      <c r="G18" s="28">
        <f t="shared" si="0"/>
        <v>4322</v>
      </c>
      <c r="H18" s="211">
        <f t="shared" si="1"/>
        <v>100</v>
      </c>
      <c r="I18" s="219">
        <v>4322</v>
      </c>
      <c r="J18" s="218">
        <f t="shared" si="2"/>
        <v>100</v>
      </c>
      <c r="K18" s="45">
        <v>432200</v>
      </c>
      <c r="L18" s="238">
        <v>0</v>
      </c>
      <c r="M18" s="237" t="s">
        <v>205</v>
      </c>
      <c r="N18" s="88"/>
    </row>
    <row r="19" spans="1:14" s="7" customFormat="1" ht="34.5" customHeight="1">
      <c r="A19" s="169">
        <v>16</v>
      </c>
      <c r="B19" s="402"/>
      <c r="C19" s="222" t="s">
        <v>61</v>
      </c>
      <c r="D19" s="236">
        <v>562</v>
      </c>
      <c r="E19" s="212">
        <v>562</v>
      </c>
      <c r="F19" s="212">
        <v>0</v>
      </c>
      <c r="G19" s="212">
        <f t="shared" si="0"/>
        <v>562</v>
      </c>
      <c r="H19" s="211">
        <f t="shared" si="1"/>
        <v>100</v>
      </c>
      <c r="I19" s="219">
        <v>562</v>
      </c>
      <c r="J19" s="218">
        <f t="shared" si="2"/>
        <v>100</v>
      </c>
      <c r="K19" s="224">
        <v>59280</v>
      </c>
      <c r="L19" s="223">
        <v>286</v>
      </c>
      <c r="M19" s="216"/>
      <c r="N19" s="88"/>
    </row>
    <row r="20" spans="1:14" s="7" customFormat="1" ht="30" customHeight="1">
      <c r="A20" s="169">
        <v>17</v>
      </c>
      <c r="B20" s="402"/>
      <c r="C20" s="222" t="s">
        <v>58</v>
      </c>
      <c r="D20" s="50">
        <v>1742</v>
      </c>
      <c r="E20" s="212">
        <v>1742</v>
      </c>
      <c r="F20" s="212">
        <v>0</v>
      </c>
      <c r="G20" s="212">
        <f t="shared" si="0"/>
        <v>1742</v>
      </c>
      <c r="H20" s="211">
        <f t="shared" si="1"/>
        <v>100</v>
      </c>
      <c r="I20" s="219">
        <v>1742</v>
      </c>
      <c r="J20" s="218">
        <f t="shared" si="2"/>
        <v>100</v>
      </c>
      <c r="K20" s="30">
        <v>174200</v>
      </c>
      <c r="L20" s="217">
        <v>0</v>
      </c>
      <c r="M20" s="216" t="s">
        <v>204</v>
      </c>
      <c r="N20" s="88"/>
    </row>
    <row r="21" spans="1:14" s="7" customFormat="1" ht="30" customHeight="1">
      <c r="A21" s="137">
        <v>18</v>
      </c>
      <c r="B21" s="405" t="s">
        <v>203</v>
      </c>
      <c r="C21" s="222" t="s">
        <v>56</v>
      </c>
      <c r="D21" s="50">
        <v>183</v>
      </c>
      <c r="E21" s="212">
        <v>183</v>
      </c>
      <c r="F21" s="212">
        <v>0</v>
      </c>
      <c r="G21" s="212">
        <f t="shared" si="0"/>
        <v>183</v>
      </c>
      <c r="H21" s="211">
        <f t="shared" si="1"/>
        <v>100</v>
      </c>
      <c r="I21" s="219">
        <v>183</v>
      </c>
      <c r="J21" s="218">
        <f t="shared" si="2"/>
        <v>100</v>
      </c>
      <c r="K21" s="30">
        <v>7899</v>
      </c>
      <c r="L21" s="217">
        <v>0</v>
      </c>
      <c r="M21" s="216" t="s">
        <v>202</v>
      </c>
      <c r="N21" s="88"/>
    </row>
    <row r="22" spans="1:14" s="7" customFormat="1" ht="30" customHeight="1">
      <c r="A22" s="137">
        <v>19</v>
      </c>
      <c r="B22" s="406"/>
      <c r="C22" s="222" t="s">
        <v>54</v>
      </c>
      <c r="D22" s="50">
        <v>235</v>
      </c>
      <c r="E22" s="212">
        <v>235</v>
      </c>
      <c r="F22" s="212">
        <v>0</v>
      </c>
      <c r="G22" s="212">
        <f t="shared" si="0"/>
        <v>235</v>
      </c>
      <c r="H22" s="211">
        <f t="shared" si="1"/>
        <v>100</v>
      </c>
      <c r="I22" s="219">
        <v>235</v>
      </c>
      <c r="J22" s="218">
        <f t="shared" si="2"/>
        <v>100</v>
      </c>
      <c r="K22" s="30">
        <v>24221</v>
      </c>
      <c r="L22" s="217">
        <v>0</v>
      </c>
      <c r="M22" s="216"/>
      <c r="N22" s="88"/>
    </row>
    <row r="23" spans="1:14" s="7" customFormat="1" ht="30" customHeight="1">
      <c r="A23" s="137">
        <v>20</v>
      </c>
      <c r="B23" s="406"/>
      <c r="C23" s="222" t="s">
        <v>53</v>
      </c>
      <c r="D23" s="50">
        <v>623</v>
      </c>
      <c r="E23" s="212">
        <v>623</v>
      </c>
      <c r="F23" s="212">
        <v>0</v>
      </c>
      <c r="G23" s="212">
        <f t="shared" si="0"/>
        <v>623</v>
      </c>
      <c r="H23" s="211">
        <f t="shared" si="1"/>
        <v>100</v>
      </c>
      <c r="I23" s="219">
        <v>623</v>
      </c>
      <c r="J23" s="218">
        <f t="shared" si="2"/>
        <v>100</v>
      </c>
      <c r="K23" s="235">
        <v>51811</v>
      </c>
      <c r="L23" s="225">
        <v>8721</v>
      </c>
      <c r="M23" s="216" t="s">
        <v>0</v>
      </c>
      <c r="N23" s="88"/>
    </row>
    <row r="24" spans="1:14" s="7" customFormat="1" ht="30" customHeight="1">
      <c r="A24" s="137">
        <v>21</v>
      </c>
      <c r="B24" s="406"/>
      <c r="C24" s="222" t="s">
        <v>52</v>
      </c>
      <c r="D24" s="50">
        <v>482</v>
      </c>
      <c r="E24" s="212">
        <v>482</v>
      </c>
      <c r="F24" s="212">
        <v>0</v>
      </c>
      <c r="G24" s="212">
        <f t="shared" si="0"/>
        <v>482</v>
      </c>
      <c r="H24" s="211">
        <f t="shared" si="1"/>
        <v>100</v>
      </c>
      <c r="I24" s="219">
        <v>482</v>
      </c>
      <c r="J24" s="218">
        <f t="shared" si="2"/>
        <v>100</v>
      </c>
      <c r="K24" s="30">
        <v>29583</v>
      </c>
      <c r="L24" s="217">
        <v>0</v>
      </c>
      <c r="M24" s="216"/>
      <c r="N24" s="88"/>
    </row>
    <row r="25" spans="1:14" s="7" customFormat="1" ht="30" customHeight="1">
      <c r="A25" s="137">
        <v>22</v>
      </c>
      <c r="B25" s="406"/>
      <c r="C25" s="222" t="s">
        <v>50</v>
      </c>
      <c r="D25" s="50">
        <v>74</v>
      </c>
      <c r="E25" s="212">
        <v>74</v>
      </c>
      <c r="F25" s="212">
        <v>0</v>
      </c>
      <c r="G25" s="212">
        <f t="shared" si="0"/>
        <v>74</v>
      </c>
      <c r="H25" s="211">
        <f t="shared" si="1"/>
        <v>100</v>
      </c>
      <c r="I25" s="219">
        <v>74</v>
      </c>
      <c r="J25" s="218">
        <f t="shared" si="2"/>
        <v>100</v>
      </c>
      <c r="K25" s="30">
        <v>6755</v>
      </c>
      <c r="L25" s="217">
        <v>0</v>
      </c>
      <c r="M25" s="216"/>
      <c r="N25" s="88"/>
    </row>
    <row r="26" spans="1:14" s="7" customFormat="1" ht="30" customHeight="1">
      <c r="A26" s="137">
        <v>23</v>
      </c>
      <c r="B26" s="407"/>
      <c r="C26" s="222" t="s">
        <v>49</v>
      </c>
      <c r="D26" s="50">
        <v>1676</v>
      </c>
      <c r="E26" s="212">
        <v>1676</v>
      </c>
      <c r="F26" s="212">
        <v>0</v>
      </c>
      <c r="G26" s="212">
        <f t="shared" si="0"/>
        <v>1676</v>
      </c>
      <c r="H26" s="211">
        <f t="shared" si="1"/>
        <v>100</v>
      </c>
      <c r="I26" s="219">
        <v>1676</v>
      </c>
      <c r="J26" s="218">
        <f t="shared" si="2"/>
        <v>100</v>
      </c>
      <c r="K26" s="30">
        <v>149507</v>
      </c>
      <c r="L26" s="217">
        <v>0</v>
      </c>
      <c r="M26" s="216" t="s">
        <v>0</v>
      </c>
      <c r="N26" s="88"/>
    </row>
    <row r="27" spans="1:14" s="7" customFormat="1" ht="30" customHeight="1">
      <c r="A27" s="169">
        <v>24</v>
      </c>
      <c r="B27" s="408" t="s">
        <v>47</v>
      </c>
      <c r="C27" s="222" t="s">
        <v>46</v>
      </c>
      <c r="D27" s="50">
        <v>972</v>
      </c>
      <c r="E27" s="212">
        <v>972</v>
      </c>
      <c r="F27" s="212">
        <v>0</v>
      </c>
      <c r="G27" s="212">
        <f t="shared" si="0"/>
        <v>972</v>
      </c>
      <c r="H27" s="211">
        <f t="shared" si="1"/>
        <v>100</v>
      </c>
      <c r="I27" s="219">
        <v>972</v>
      </c>
      <c r="J27" s="218">
        <f t="shared" si="2"/>
        <v>100</v>
      </c>
      <c r="K27" s="212">
        <v>122809</v>
      </c>
      <c r="L27" s="223">
        <v>5</v>
      </c>
      <c r="M27" s="221" t="s">
        <v>0</v>
      </c>
      <c r="N27" s="233"/>
    </row>
    <row r="28" spans="1:14" s="7" customFormat="1" ht="30" customHeight="1">
      <c r="A28" s="169">
        <v>25</v>
      </c>
      <c r="B28" s="402"/>
      <c r="C28" s="222" t="s">
        <v>45</v>
      </c>
      <c r="D28" s="50">
        <v>1278</v>
      </c>
      <c r="E28" s="212">
        <v>1278</v>
      </c>
      <c r="F28" s="212">
        <v>0</v>
      </c>
      <c r="G28" s="212">
        <f t="shared" si="0"/>
        <v>1278</v>
      </c>
      <c r="H28" s="211">
        <f t="shared" si="1"/>
        <v>100</v>
      </c>
      <c r="I28" s="227">
        <v>1228</v>
      </c>
      <c r="J28" s="226">
        <f t="shared" si="2"/>
        <v>96.087636932707355</v>
      </c>
      <c r="K28" s="34">
        <v>105497</v>
      </c>
      <c r="L28" s="225">
        <v>12519</v>
      </c>
      <c r="M28" s="216"/>
      <c r="N28" s="88"/>
    </row>
    <row r="29" spans="1:14" s="7" customFormat="1" ht="30" customHeight="1">
      <c r="A29" s="169">
        <v>26</v>
      </c>
      <c r="B29" s="402"/>
      <c r="C29" s="222" t="s">
        <v>44</v>
      </c>
      <c r="D29" s="50">
        <v>71</v>
      </c>
      <c r="E29" s="212">
        <v>71</v>
      </c>
      <c r="F29" s="212">
        <v>0</v>
      </c>
      <c r="G29" s="212">
        <f t="shared" si="0"/>
        <v>71</v>
      </c>
      <c r="H29" s="211">
        <f t="shared" si="1"/>
        <v>100</v>
      </c>
      <c r="I29" s="219">
        <v>71</v>
      </c>
      <c r="J29" s="218">
        <f t="shared" si="2"/>
        <v>100</v>
      </c>
      <c r="K29" s="30">
        <v>7649</v>
      </c>
      <c r="L29" s="217">
        <v>0</v>
      </c>
      <c r="M29" s="216" t="s">
        <v>0</v>
      </c>
      <c r="N29" s="88"/>
    </row>
    <row r="30" spans="1:14" s="7" customFormat="1" ht="26.25" customHeight="1">
      <c r="A30" s="169">
        <v>27</v>
      </c>
      <c r="B30" s="402"/>
      <c r="C30" s="222" t="s">
        <v>43</v>
      </c>
      <c r="D30" s="50">
        <v>1086</v>
      </c>
      <c r="E30" s="212">
        <v>1086</v>
      </c>
      <c r="F30" s="212">
        <v>0</v>
      </c>
      <c r="G30" s="212">
        <f t="shared" si="0"/>
        <v>1086</v>
      </c>
      <c r="H30" s="211">
        <f t="shared" si="1"/>
        <v>100</v>
      </c>
      <c r="I30" s="219">
        <v>1086</v>
      </c>
      <c r="J30" s="218">
        <f t="shared" si="2"/>
        <v>100</v>
      </c>
      <c r="K30" s="30">
        <v>153255</v>
      </c>
      <c r="L30" s="217">
        <v>0</v>
      </c>
      <c r="M30" s="221" t="s">
        <v>163</v>
      </c>
      <c r="N30" s="88"/>
    </row>
    <row r="31" spans="1:14" s="7" customFormat="1" ht="30" customHeight="1">
      <c r="A31" s="169">
        <v>28</v>
      </c>
      <c r="B31" s="402"/>
      <c r="C31" s="222" t="s">
        <v>42</v>
      </c>
      <c r="D31" s="50">
        <v>288</v>
      </c>
      <c r="E31" s="212">
        <v>288</v>
      </c>
      <c r="F31" s="212">
        <v>0</v>
      </c>
      <c r="G31" s="212">
        <f t="shared" si="0"/>
        <v>288</v>
      </c>
      <c r="H31" s="211">
        <f t="shared" si="1"/>
        <v>100</v>
      </c>
      <c r="I31" s="219">
        <v>288</v>
      </c>
      <c r="J31" s="218">
        <f t="shared" si="2"/>
        <v>100</v>
      </c>
      <c r="K31" s="30">
        <v>33514</v>
      </c>
      <c r="L31" s="217">
        <v>0</v>
      </c>
      <c r="M31" s="216"/>
      <c r="N31" s="88"/>
    </row>
    <row r="32" spans="1:14" s="7" customFormat="1" ht="30" customHeight="1">
      <c r="A32" s="169">
        <v>29</v>
      </c>
      <c r="B32" s="402"/>
      <c r="C32" s="222" t="s">
        <v>40</v>
      </c>
      <c r="D32" s="50">
        <v>629</v>
      </c>
      <c r="E32" s="212">
        <v>629</v>
      </c>
      <c r="F32" s="212">
        <v>0</v>
      </c>
      <c r="G32" s="212">
        <f t="shared" si="0"/>
        <v>629</v>
      </c>
      <c r="H32" s="211">
        <f t="shared" si="1"/>
        <v>100</v>
      </c>
      <c r="I32" s="219">
        <v>629</v>
      </c>
      <c r="J32" s="218">
        <f t="shared" si="2"/>
        <v>100</v>
      </c>
      <c r="K32" s="30">
        <v>70762</v>
      </c>
      <c r="L32" s="217">
        <v>0</v>
      </c>
      <c r="M32" s="216"/>
      <c r="N32" s="88"/>
    </row>
    <row r="33" spans="1:14" s="7" customFormat="1" ht="30" customHeight="1">
      <c r="A33" s="169">
        <v>30</v>
      </c>
      <c r="B33" s="402"/>
      <c r="C33" s="222" t="s">
        <v>39</v>
      </c>
      <c r="D33" s="50">
        <v>238</v>
      </c>
      <c r="E33" s="212">
        <v>238</v>
      </c>
      <c r="F33" s="212">
        <v>0</v>
      </c>
      <c r="G33" s="212">
        <f t="shared" si="0"/>
        <v>238</v>
      </c>
      <c r="H33" s="211">
        <f t="shared" si="1"/>
        <v>100</v>
      </c>
      <c r="I33" s="219">
        <v>238</v>
      </c>
      <c r="J33" s="218">
        <f t="shared" si="2"/>
        <v>100</v>
      </c>
      <c r="K33" s="30">
        <v>15230</v>
      </c>
      <c r="L33" s="217">
        <v>0</v>
      </c>
      <c r="M33" s="216"/>
      <c r="N33" s="88"/>
    </row>
    <row r="34" spans="1:14" s="7" customFormat="1" ht="30" customHeight="1">
      <c r="A34" s="169">
        <v>31</v>
      </c>
      <c r="B34" s="402"/>
      <c r="C34" s="222" t="s">
        <v>38</v>
      </c>
      <c r="D34" s="50">
        <v>1995</v>
      </c>
      <c r="E34" s="212">
        <v>1995</v>
      </c>
      <c r="F34" s="212">
        <v>0</v>
      </c>
      <c r="G34" s="212">
        <f t="shared" si="0"/>
        <v>1995</v>
      </c>
      <c r="H34" s="211">
        <f t="shared" si="1"/>
        <v>100</v>
      </c>
      <c r="I34" s="219">
        <v>1995</v>
      </c>
      <c r="J34" s="218">
        <f t="shared" si="2"/>
        <v>100</v>
      </c>
      <c r="K34" s="235">
        <v>159505</v>
      </c>
      <c r="L34" s="234">
        <v>2765</v>
      </c>
      <c r="M34" s="221" t="s">
        <v>201</v>
      </c>
      <c r="N34" s="88"/>
    </row>
    <row r="35" spans="1:14" s="7" customFormat="1" ht="30" customHeight="1">
      <c r="A35" s="169">
        <v>32</v>
      </c>
      <c r="B35" s="402"/>
      <c r="C35" s="222" t="s">
        <v>37</v>
      </c>
      <c r="D35" s="50">
        <v>736</v>
      </c>
      <c r="E35" s="212">
        <v>736</v>
      </c>
      <c r="F35" s="212">
        <v>0</v>
      </c>
      <c r="G35" s="212">
        <f t="shared" si="0"/>
        <v>736</v>
      </c>
      <c r="H35" s="211">
        <f t="shared" si="1"/>
        <v>100</v>
      </c>
      <c r="I35" s="219">
        <v>736</v>
      </c>
      <c r="J35" s="218">
        <f t="shared" si="2"/>
        <v>100</v>
      </c>
      <c r="K35" s="30">
        <v>68351</v>
      </c>
      <c r="L35" s="217">
        <v>0</v>
      </c>
      <c r="M35" s="216"/>
      <c r="N35" s="88"/>
    </row>
    <row r="36" spans="1:14" s="7" customFormat="1" ht="30" customHeight="1">
      <c r="A36" s="169">
        <v>33</v>
      </c>
      <c r="B36" s="402"/>
      <c r="C36" s="222" t="s">
        <v>35</v>
      </c>
      <c r="D36" s="50">
        <v>176</v>
      </c>
      <c r="E36" s="212">
        <v>176</v>
      </c>
      <c r="F36" s="212">
        <v>0</v>
      </c>
      <c r="G36" s="212">
        <f t="shared" ref="G36:G67" si="3">SUM(E36:F36)</f>
        <v>176</v>
      </c>
      <c r="H36" s="211">
        <f t="shared" ref="H36:H67" si="4">(G36/D36)*100</f>
        <v>100</v>
      </c>
      <c r="I36" s="219">
        <v>176</v>
      </c>
      <c r="J36" s="218">
        <f t="shared" ref="J36:J67" si="5">(I36/D36)*100</f>
        <v>100</v>
      </c>
      <c r="K36" s="30">
        <v>18164</v>
      </c>
      <c r="L36" s="217">
        <v>0</v>
      </c>
      <c r="M36" s="216"/>
      <c r="N36" s="88"/>
    </row>
    <row r="37" spans="1:14" s="7" customFormat="1" ht="30" customHeight="1">
      <c r="A37" s="169">
        <v>34</v>
      </c>
      <c r="B37" s="402"/>
      <c r="C37" s="222" t="s">
        <v>34</v>
      </c>
      <c r="D37" s="50">
        <v>538</v>
      </c>
      <c r="E37" s="212">
        <v>538</v>
      </c>
      <c r="F37" s="212">
        <v>0</v>
      </c>
      <c r="G37" s="212">
        <f t="shared" si="3"/>
        <v>538</v>
      </c>
      <c r="H37" s="211">
        <f t="shared" si="4"/>
        <v>100</v>
      </c>
      <c r="I37" s="219">
        <v>538</v>
      </c>
      <c r="J37" s="218">
        <f t="shared" si="5"/>
        <v>100</v>
      </c>
      <c r="K37" s="30">
        <v>72587</v>
      </c>
      <c r="L37" s="217">
        <v>0</v>
      </c>
      <c r="M37" s="216"/>
      <c r="N37" s="88"/>
    </row>
    <row r="38" spans="1:14" s="7" customFormat="1" ht="33" customHeight="1">
      <c r="A38" s="169">
        <v>35</v>
      </c>
      <c r="B38" s="402"/>
      <c r="C38" s="222" t="s">
        <v>33</v>
      </c>
      <c r="D38" s="50">
        <v>225</v>
      </c>
      <c r="E38" s="212">
        <v>225</v>
      </c>
      <c r="F38" s="212">
        <v>0</v>
      </c>
      <c r="G38" s="212">
        <f t="shared" si="3"/>
        <v>225</v>
      </c>
      <c r="H38" s="211">
        <f t="shared" si="4"/>
        <v>100</v>
      </c>
      <c r="I38" s="219">
        <v>225</v>
      </c>
      <c r="J38" s="218">
        <f t="shared" si="5"/>
        <v>100</v>
      </c>
      <c r="K38" s="30">
        <v>18982</v>
      </c>
      <c r="L38" s="217">
        <v>0</v>
      </c>
      <c r="M38" s="216"/>
      <c r="N38" s="88"/>
    </row>
    <row r="39" spans="1:14" s="7" customFormat="1" ht="30" customHeight="1">
      <c r="A39" s="169">
        <v>36</v>
      </c>
      <c r="B39" s="402"/>
      <c r="C39" s="222" t="s">
        <v>31</v>
      </c>
      <c r="D39" s="50">
        <v>123</v>
      </c>
      <c r="E39" s="212">
        <v>123</v>
      </c>
      <c r="F39" s="212">
        <v>0</v>
      </c>
      <c r="G39" s="212">
        <f t="shared" si="3"/>
        <v>123</v>
      </c>
      <c r="H39" s="211">
        <f t="shared" si="4"/>
        <v>100</v>
      </c>
      <c r="I39" s="219">
        <v>123</v>
      </c>
      <c r="J39" s="218">
        <f t="shared" si="5"/>
        <v>100</v>
      </c>
      <c r="K39" s="30">
        <v>12970</v>
      </c>
      <c r="L39" s="217">
        <v>0</v>
      </c>
      <c r="M39" s="216"/>
      <c r="N39" s="88"/>
    </row>
    <row r="40" spans="1:14" s="7" customFormat="1" ht="30" customHeight="1">
      <c r="A40" s="169">
        <v>37</v>
      </c>
      <c r="B40" s="402"/>
      <c r="C40" s="222" t="s">
        <v>29</v>
      </c>
      <c r="D40" s="50">
        <v>1195</v>
      </c>
      <c r="E40" s="212">
        <v>1195</v>
      </c>
      <c r="F40" s="212">
        <v>0</v>
      </c>
      <c r="G40" s="212">
        <f t="shared" si="3"/>
        <v>1195</v>
      </c>
      <c r="H40" s="211">
        <f t="shared" si="4"/>
        <v>100</v>
      </c>
      <c r="I40" s="219">
        <v>1195</v>
      </c>
      <c r="J40" s="218">
        <f t="shared" si="5"/>
        <v>100</v>
      </c>
      <c r="K40" s="212">
        <v>173216</v>
      </c>
      <c r="L40" s="217">
        <v>0</v>
      </c>
      <c r="M40" s="221" t="s">
        <v>0</v>
      </c>
      <c r="N40" s="233"/>
    </row>
    <row r="41" spans="1:14" s="7" customFormat="1" ht="30" customHeight="1">
      <c r="A41" s="169">
        <v>38</v>
      </c>
      <c r="B41" s="402"/>
      <c r="C41" s="222" t="s">
        <v>28</v>
      </c>
      <c r="D41" s="50">
        <v>103</v>
      </c>
      <c r="E41" s="212">
        <v>103</v>
      </c>
      <c r="F41" s="212">
        <v>0</v>
      </c>
      <c r="G41" s="212">
        <f t="shared" si="3"/>
        <v>103</v>
      </c>
      <c r="H41" s="211">
        <f t="shared" si="4"/>
        <v>100</v>
      </c>
      <c r="I41" s="219">
        <v>103</v>
      </c>
      <c r="J41" s="218">
        <f t="shared" si="5"/>
        <v>100</v>
      </c>
      <c r="K41" s="224">
        <v>14112</v>
      </c>
      <c r="L41" s="223">
        <v>465</v>
      </c>
      <c r="M41" s="216"/>
      <c r="N41" s="88"/>
    </row>
    <row r="42" spans="1:14" s="7" customFormat="1" ht="30" customHeight="1">
      <c r="A42" s="169">
        <v>39</v>
      </c>
      <c r="B42" s="402"/>
      <c r="C42" s="222" t="s">
        <v>27</v>
      </c>
      <c r="D42" s="50">
        <v>346</v>
      </c>
      <c r="E42" s="212">
        <v>346</v>
      </c>
      <c r="F42" s="212">
        <v>0</v>
      </c>
      <c r="G42" s="212">
        <f t="shared" si="3"/>
        <v>346</v>
      </c>
      <c r="H42" s="211">
        <f t="shared" si="4"/>
        <v>100</v>
      </c>
      <c r="I42" s="219">
        <v>346</v>
      </c>
      <c r="J42" s="218">
        <f t="shared" si="5"/>
        <v>100</v>
      </c>
      <c r="K42" s="30">
        <v>33420</v>
      </c>
      <c r="L42" s="217">
        <v>0</v>
      </c>
      <c r="M42" s="216"/>
      <c r="N42" s="88"/>
    </row>
    <row r="43" spans="1:14" s="7" customFormat="1" ht="30" customHeight="1">
      <c r="A43" s="169">
        <v>40</v>
      </c>
      <c r="B43" s="402"/>
      <c r="C43" s="222" t="s">
        <v>26</v>
      </c>
      <c r="D43" s="50">
        <v>96</v>
      </c>
      <c r="E43" s="212">
        <v>96</v>
      </c>
      <c r="F43" s="212">
        <v>0</v>
      </c>
      <c r="G43" s="212">
        <f t="shared" si="3"/>
        <v>96</v>
      </c>
      <c r="H43" s="211">
        <f t="shared" si="4"/>
        <v>100</v>
      </c>
      <c r="I43" s="219">
        <v>96</v>
      </c>
      <c r="J43" s="218">
        <f t="shared" si="5"/>
        <v>100</v>
      </c>
      <c r="K43" s="30">
        <v>15036</v>
      </c>
      <c r="L43" s="217">
        <v>0</v>
      </c>
      <c r="M43" s="216"/>
      <c r="N43" s="88"/>
    </row>
    <row r="44" spans="1:14" s="7" customFormat="1" ht="30" customHeight="1">
      <c r="A44" s="169">
        <v>41</v>
      </c>
      <c r="B44" s="402"/>
      <c r="C44" s="232" t="s">
        <v>24</v>
      </c>
      <c r="D44" s="231">
        <v>111</v>
      </c>
      <c r="E44" s="229">
        <v>63</v>
      </c>
      <c r="F44" s="229">
        <v>4</v>
      </c>
      <c r="G44" s="229">
        <f t="shared" si="3"/>
        <v>67</v>
      </c>
      <c r="H44" s="230">
        <f t="shared" si="4"/>
        <v>60.360360360360367</v>
      </c>
      <c r="I44" s="227">
        <v>67</v>
      </c>
      <c r="J44" s="226">
        <f t="shared" si="5"/>
        <v>60.360360360360367</v>
      </c>
      <c r="K44" s="229">
        <v>6709</v>
      </c>
      <c r="L44" s="228">
        <v>483</v>
      </c>
      <c r="M44" s="216" t="s">
        <v>200</v>
      </c>
      <c r="N44" s="88"/>
    </row>
    <row r="45" spans="1:14" s="7" customFormat="1" ht="30" customHeight="1">
      <c r="A45" s="169">
        <v>42</v>
      </c>
      <c r="B45" s="402"/>
      <c r="C45" s="222" t="s">
        <v>23</v>
      </c>
      <c r="D45" s="50">
        <v>187</v>
      </c>
      <c r="E45" s="212">
        <v>187</v>
      </c>
      <c r="F45" s="212">
        <v>0</v>
      </c>
      <c r="G45" s="212">
        <f t="shared" si="3"/>
        <v>187</v>
      </c>
      <c r="H45" s="211">
        <f t="shared" si="4"/>
        <v>100</v>
      </c>
      <c r="I45" s="219">
        <v>187</v>
      </c>
      <c r="J45" s="218">
        <f t="shared" si="5"/>
        <v>100</v>
      </c>
      <c r="K45" s="30">
        <v>21612</v>
      </c>
      <c r="L45" s="217">
        <v>0</v>
      </c>
      <c r="M45" s="216" t="s">
        <v>199</v>
      </c>
      <c r="N45" s="88"/>
    </row>
    <row r="46" spans="1:14" s="7" customFormat="1" ht="30" customHeight="1">
      <c r="A46" s="169">
        <v>43</v>
      </c>
      <c r="B46" s="403"/>
      <c r="C46" s="222" t="s">
        <v>22</v>
      </c>
      <c r="D46" s="50">
        <v>345</v>
      </c>
      <c r="E46" s="212">
        <v>345</v>
      </c>
      <c r="F46" s="212">
        <v>0</v>
      </c>
      <c r="G46" s="212">
        <f t="shared" si="3"/>
        <v>345</v>
      </c>
      <c r="H46" s="211">
        <f t="shared" si="4"/>
        <v>100</v>
      </c>
      <c r="I46" s="219">
        <v>345</v>
      </c>
      <c r="J46" s="218">
        <f t="shared" si="5"/>
        <v>100</v>
      </c>
      <c r="K46" s="224">
        <v>41565</v>
      </c>
      <c r="L46" s="223">
        <v>221</v>
      </c>
      <c r="M46" s="221" t="s">
        <v>198</v>
      </c>
      <c r="N46" s="88"/>
    </row>
    <row r="47" spans="1:14" s="7" customFormat="1" ht="30" customHeight="1">
      <c r="A47" s="137">
        <v>44</v>
      </c>
      <c r="B47" s="409" t="s">
        <v>14</v>
      </c>
      <c r="C47" s="222" t="s">
        <v>21</v>
      </c>
      <c r="D47" s="50">
        <v>476</v>
      </c>
      <c r="E47" s="212">
        <v>476</v>
      </c>
      <c r="F47" s="212">
        <v>0</v>
      </c>
      <c r="G47" s="212">
        <f t="shared" si="3"/>
        <v>476</v>
      </c>
      <c r="H47" s="211">
        <f t="shared" si="4"/>
        <v>100</v>
      </c>
      <c r="I47" s="219">
        <v>476</v>
      </c>
      <c r="J47" s="218">
        <f t="shared" si="5"/>
        <v>100</v>
      </c>
      <c r="K47" s="30">
        <v>42859</v>
      </c>
      <c r="L47" s="220">
        <v>9</v>
      </c>
      <c r="M47" s="216"/>
      <c r="N47" s="88"/>
    </row>
    <row r="48" spans="1:14" s="7" customFormat="1" ht="30" customHeight="1">
      <c r="A48" s="137">
        <v>45</v>
      </c>
      <c r="B48" s="410"/>
      <c r="C48" s="222" t="s">
        <v>19</v>
      </c>
      <c r="D48" s="50">
        <v>307</v>
      </c>
      <c r="E48" s="212">
        <v>307</v>
      </c>
      <c r="F48" s="212">
        <v>0</v>
      </c>
      <c r="G48" s="212">
        <f t="shared" si="3"/>
        <v>307</v>
      </c>
      <c r="H48" s="211">
        <f t="shared" si="4"/>
        <v>100</v>
      </c>
      <c r="I48" s="219">
        <v>307</v>
      </c>
      <c r="J48" s="218">
        <f t="shared" si="5"/>
        <v>100</v>
      </c>
      <c r="K48" s="224">
        <v>34983</v>
      </c>
      <c r="L48" s="223">
        <v>7</v>
      </c>
      <c r="M48" s="221" t="s">
        <v>163</v>
      </c>
      <c r="N48" s="88"/>
    </row>
    <row r="49" spans="1:14" s="7" customFormat="1" ht="30" customHeight="1">
      <c r="A49" s="137">
        <v>46</v>
      </c>
      <c r="B49" s="410"/>
      <c r="C49" s="222" t="s">
        <v>18</v>
      </c>
      <c r="D49" s="50">
        <v>772</v>
      </c>
      <c r="E49" s="212">
        <v>772</v>
      </c>
      <c r="F49" s="212">
        <v>0</v>
      </c>
      <c r="G49" s="212">
        <f t="shared" si="3"/>
        <v>772</v>
      </c>
      <c r="H49" s="211">
        <f t="shared" si="4"/>
        <v>100</v>
      </c>
      <c r="I49" s="227">
        <v>584</v>
      </c>
      <c r="J49" s="226">
        <f t="shared" si="5"/>
        <v>75.647668393782382</v>
      </c>
      <c r="K49" s="34">
        <v>71089</v>
      </c>
      <c r="L49" s="225">
        <v>17203</v>
      </c>
      <c r="M49" s="216"/>
      <c r="N49" s="88"/>
    </row>
    <row r="50" spans="1:14" s="7" customFormat="1" ht="30" customHeight="1">
      <c r="A50" s="137">
        <v>47</v>
      </c>
      <c r="B50" s="410"/>
      <c r="C50" s="222" t="s">
        <v>16</v>
      </c>
      <c r="D50" s="50">
        <v>49</v>
      </c>
      <c r="E50" s="212">
        <v>49</v>
      </c>
      <c r="F50" s="212">
        <v>0</v>
      </c>
      <c r="G50" s="212">
        <f t="shared" si="3"/>
        <v>49</v>
      </c>
      <c r="H50" s="211">
        <f t="shared" si="4"/>
        <v>100</v>
      </c>
      <c r="I50" s="219">
        <v>49</v>
      </c>
      <c r="J50" s="218">
        <f t="shared" si="5"/>
        <v>100</v>
      </c>
      <c r="K50" s="30">
        <v>5984</v>
      </c>
      <c r="L50" s="217">
        <v>0</v>
      </c>
      <c r="M50" s="216"/>
      <c r="N50" s="88"/>
    </row>
    <row r="51" spans="1:14" s="7" customFormat="1" ht="30" customHeight="1">
      <c r="A51" s="137">
        <v>48</v>
      </c>
      <c r="B51" s="410"/>
      <c r="C51" s="222" t="s">
        <v>15</v>
      </c>
      <c r="D51" s="50">
        <v>392</v>
      </c>
      <c r="E51" s="212">
        <v>392</v>
      </c>
      <c r="F51" s="212">
        <v>0</v>
      </c>
      <c r="G51" s="212">
        <f t="shared" si="3"/>
        <v>392</v>
      </c>
      <c r="H51" s="211">
        <f t="shared" si="4"/>
        <v>100</v>
      </c>
      <c r="I51" s="219">
        <v>392</v>
      </c>
      <c r="J51" s="218">
        <f t="shared" si="5"/>
        <v>100</v>
      </c>
      <c r="K51" s="30">
        <v>27737</v>
      </c>
      <c r="L51" s="217">
        <v>0</v>
      </c>
      <c r="M51" s="155" t="s">
        <v>163</v>
      </c>
      <c r="N51" s="88"/>
    </row>
    <row r="52" spans="1:14" s="7" customFormat="1" ht="33.75" customHeight="1">
      <c r="A52" s="137">
        <v>49</v>
      </c>
      <c r="B52" s="410"/>
      <c r="C52" s="222" t="s">
        <v>14</v>
      </c>
      <c r="D52" s="50">
        <v>1471</v>
      </c>
      <c r="E52" s="212">
        <v>1471</v>
      </c>
      <c r="F52" s="212">
        <v>0</v>
      </c>
      <c r="G52" s="212">
        <f t="shared" si="3"/>
        <v>1471</v>
      </c>
      <c r="H52" s="211">
        <f t="shared" si="4"/>
        <v>100</v>
      </c>
      <c r="I52" s="219">
        <v>1471</v>
      </c>
      <c r="J52" s="218">
        <f t="shared" si="5"/>
        <v>100</v>
      </c>
      <c r="K52" s="224">
        <v>117890</v>
      </c>
      <c r="L52" s="223">
        <v>163</v>
      </c>
      <c r="M52" s="221" t="s">
        <v>163</v>
      </c>
      <c r="N52" s="88"/>
    </row>
    <row r="53" spans="1:14" s="7" customFormat="1" ht="30" customHeight="1">
      <c r="A53" s="137">
        <v>50</v>
      </c>
      <c r="B53" s="410"/>
      <c r="C53" s="222" t="s">
        <v>12</v>
      </c>
      <c r="D53" s="50">
        <v>142</v>
      </c>
      <c r="E53" s="212">
        <v>142</v>
      </c>
      <c r="F53" s="212">
        <v>0</v>
      </c>
      <c r="G53" s="212">
        <f t="shared" si="3"/>
        <v>142</v>
      </c>
      <c r="H53" s="211">
        <f t="shared" si="4"/>
        <v>100</v>
      </c>
      <c r="I53" s="219">
        <v>142</v>
      </c>
      <c r="J53" s="218">
        <f t="shared" si="5"/>
        <v>100</v>
      </c>
      <c r="K53" s="212">
        <v>14851</v>
      </c>
      <c r="L53" s="220">
        <v>1</v>
      </c>
      <c r="M53" s="221" t="s">
        <v>0</v>
      </c>
      <c r="N53" s="88"/>
    </row>
    <row r="54" spans="1:14" s="7" customFormat="1" ht="30" customHeight="1">
      <c r="A54" s="137">
        <v>51</v>
      </c>
      <c r="B54" s="410"/>
      <c r="C54" s="215" t="s">
        <v>11</v>
      </c>
      <c r="D54" s="50">
        <v>380</v>
      </c>
      <c r="E54" s="212">
        <v>380</v>
      </c>
      <c r="F54" s="212">
        <v>0</v>
      </c>
      <c r="G54" s="212">
        <f t="shared" si="3"/>
        <v>380</v>
      </c>
      <c r="H54" s="211">
        <f t="shared" si="4"/>
        <v>100</v>
      </c>
      <c r="I54" s="219">
        <v>380</v>
      </c>
      <c r="J54" s="218">
        <f t="shared" si="5"/>
        <v>100</v>
      </c>
      <c r="K54" s="212">
        <v>49383</v>
      </c>
      <c r="L54" s="220">
        <v>1</v>
      </c>
      <c r="M54" s="216" t="s">
        <v>0</v>
      </c>
      <c r="N54" s="88"/>
    </row>
    <row r="55" spans="1:14" s="7" customFormat="1" ht="30" customHeight="1">
      <c r="A55" s="137">
        <v>52</v>
      </c>
      <c r="B55" s="410"/>
      <c r="C55" s="215" t="s">
        <v>10</v>
      </c>
      <c r="D55" s="50">
        <v>708</v>
      </c>
      <c r="E55" s="212">
        <v>708</v>
      </c>
      <c r="F55" s="212">
        <v>0</v>
      </c>
      <c r="G55" s="212">
        <f t="shared" si="3"/>
        <v>708</v>
      </c>
      <c r="H55" s="211">
        <f t="shared" si="4"/>
        <v>100</v>
      </c>
      <c r="I55" s="219">
        <v>708</v>
      </c>
      <c r="J55" s="218">
        <f t="shared" si="5"/>
        <v>100</v>
      </c>
      <c r="K55" s="30">
        <v>75897</v>
      </c>
      <c r="L55" s="217">
        <v>0</v>
      </c>
      <c r="M55" s="216" t="s">
        <v>0</v>
      </c>
      <c r="N55" s="88"/>
    </row>
    <row r="56" spans="1:14" s="7" customFormat="1" ht="30" customHeight="1">
      <c r="A56" s="137">
        <v>53</v>
      </c>
      <c r="B56" s="410"/>
      <c r="C56" s="215" t="s">
        <v>8</v>
      </c>
      <c r="D56" s="50">
        <v>74</v>
      </c>
      <c r="E56" s="212">
        <v>74</v>
      </c>
      <c r="F56" s="212">
        <v>0</v>
      </c>
      <c r="G56" s="212">
        <f t="shared" si="3"/>
        <v>74</v>
      </c>
      <c r="H56" s="211">
        <f t="shared" si="4"/>
        <v>100</v>
      </c>
      <c r="I56" s="219">
        <v>74</v>
      </c>
      <c r="J56" s="218">
        <f t="shared" si="5"/>
        <v>100</v>
      </c>
      <c r="K56" s="212">
        <v>6958</v>
      </c>
      <c r="L56" s="220">
        <v>3</v>
      </c>
      <c r="M56" s="216" t="s">
        <v>0</v>
      </c>
      <c r="N56" s="88"/>
    </row>
    <row r="57" spans="1:14" s="7" customFormat="1" ht="30" customHeight="1">
      <c r="A57" s="137">
        <v>54</v>
      </c>
      <c r="B57" s="410"/>
      <c r="C57" s="215" t="s">
        <v>6</v>
      </c>
      <c r="D57" s="50">
        <v>578</v>
      </c>
      <c r="E57" s="212">
        <v>578</v>
      </c>
      <c r="F57" s="212">
        <v>0</v>
      </c>
      <c r="G57" s="212">
        <f t="shared" si="3"/>
        <v>578</v>
      </c>
      <c r="H57" s="211">
        <f t="shared" si="4"/>
        <v>100</v>
      </c>
      <c r="I57" s="219">
        <v>578</v>
      </c>
      <c r="J57" s="218">
        <f t="shared" si="5"/>
        <v>100</v>
      </c>
      <c r="K57" s="30">
        <v>47525</v>
      </c>
      <c r="L57" s="217">
        <v>0</v>
      </c>
      <c r="M57" s="216"/>
      <c r="N57" s="88"/>
    </row>
    <row r="58" spans="1:14" s="7" customFormat="1" ht="30" customHeight="1" thickBot="1">
      <c r="A58" s="137">
        <v>55</v>
      </c>
      <c r="B58" s="430"/>
      <c r="C58" s="215" t="s">
        <v>5</v>
      </c>
      <c r="D58" s="214">
        <v>267</v>
      </c>
      <c r="E58" s="213">
        <v>267</v>
      </c>
      <c r="F58" s="213">
        <v>0</v>
      </c>
      <c r="G58" s="212">
        <f t="shared" si="3"/>
        <v>267</v>
      </c>
      <c r="H58" s="211">
        <f t="shared" si="4"/>
        <v>100</v>
      </c>
      <c r="I58" s="210">
        <v>216</v>
      </c>
      <c r="J58" s="209">
        <f t="shared" si="5"/>
        <v>80.898876404494374</v>
      </c>
      <c r="K58" s="208">
        <v>21112</v>
      </c>
      <c r="L58" s="207">
        <v>998</v>
      </c>
      <c r="M58" s="206" t="s">
        <v>0</v>
      </c>
      <c r="N58" s="88"/>
    </row>
    <row r="59" spans="1:14" ht="43.5" customHeight="1" thickBot="1">
      <c r="A59" s="431" t="s">
        <v>3</v>
      </c>
      <c r="B59" s="432"/>
      <c r="C59" s="433"/>
      <c r="D59" s="205">
        <f>SUM(D4:D58)</f>
        <v>35505</v>
      </c>
      <c r="E59" s="205">
        <f>SUM(E4:E58)</f>
        <v>35457</v>
      </c>
      <c r="F59" s="205">
        <f>SUM(F4:F58)</f>
        <v>4</v>
      </c>
      <c r="G59" s="205">
        <f>SUM(G4:G58)</f>
        <v>35461</v>
      </c>
      <c r="H59" s="204">
        <f>(G59)/D59*100</f>
        <v>99.876073792423597</v>
      </c>
      <c r="I59" s="202">
        <f>SUM(I4:I58)</f>
        <v>35164</v>
      </c>
      <c r="J59" s="203">
        <f t="shared" si="5"/>
        <v>99.039571891282918</v>
      </c>
      <c r="K59" s="202">
        <f>SUM(K4:K58)</f>
        <v>3616883</v>
      </c>
      <c r="L59" s="202">
        <f>SUM(L4:L58)</f>
        <v>94394</v>
      </c>
      <c r="M59" s="201"/>
      <c r="N59" s="200"/>
    </row>
    <row r="60" spans="1:14" ht="28.5" customHeight="1">
      <c r="A60" s="199"/>
      <c r="B60" s="198"/>
      <c r="C60" s="198"/>
      <c r="D60" s="199"/>
      <c r="E60" s="199" t="s">
        <v>0</v>
      </c>
      <c r="F60" s="199"/>
      <c r="G60" s="199"/>
      <c r="H60" s="199"/>
    </row>
    <row r="61" spans="1:14" ht="32.25" customHeight="1">
      <c r="A61" s="199"/>
      <c r="B61" s="198"/>
      <c r="C61" s="198"/>
      <c r="D61" s="5"/>
      <c r="E61" s="5"/>
      <c r="F61" s="5"/>
      <c r="G61" s="5"/>
      <c r="H61" s="6" t="s">
        <v>0</v>
      </c>
      <c r="L61" s="434" t="s">
        <v>2</v>
      </c>
      <c r="M61" s="434"/>
      <c r="N61" s="197"/>
    </row>
    <row r="62" spans="1:14" ht="18" customHeight="1">
      <c r="A62" s="199"/>
      <c r="B62" s="198"/>
      <c r="C62" s="198"/>
      <c r="D62" s="5"/>
      <c r="E62" s="5"/>
      <c r="F62" s="5"/>
      <c r="G62" s="5"/>
      <c r="H62" s="6" t="s">
        <v>0</v>
      </c>
      <c r="L62" s="434" t="s">
        <v>1</v>
      </c>
      <c r="M62" s="434"/>
      <c r="N62" s="197"/>
    </row>
    <row r="63" spans="1:14" ht="26.25" customHeight="1">
      <c r="B63" s="4"/>
      <c r="C63" s="4"/>
      <c r="D63" s="196"/>
      <c r="L63" s="434" t="s">
        <v>0</v>
      </c>
      <c r="M63" s="434"/>
      <c r="N63" s="197"/>
    </row>
    <row r="64" spans="1:14" ht="27" customHeight="1">
      <c r="B64" s="4"/>
      <c r="C64" s="4"/>
      <c r="D64" s="196"/>
    </row>
    <row r="65" spans="2:12" ht="27" customHeight="1">
      <c r="B65" s="4"/>
      <c r="C65" s="4"/>
      <c r="D65" s="196"/>
      <c r="K65" s="1"/>
      <c r="L65" s="1"/>
    </row>
    <row r="66" spans="2:12" ht="27" customHeight="1">
      <c r="B66" s="4"/>
      <c r="C66" s="4"/>
      <c r="D66" s="196"/>
      <c r="K66" s="1"/>
      <c r="L66" s="1"/>
    </row>
    <row r="67" spans="2:12" ht="27" customHeight="1">
      <c r="B67" s="4"/>
      <c r="C67" s="4"/>
      <c r="K67" s="1"/>
      <c r="L67" s="1"/>
    </row>
    <row r="68" spans="2:12" ht="27" customHeight="1">
      <c r="B68" s="4"/>
      <c r="C68" s="4"/>
      <c r="K68" s="1"/>
      <c r="L68" s="1"/>
    </row>
    <row r="69" spans="2:12" ht="27" customHeight="1">
      <c r="B69" s="4"/>
      <c r="C69" s="4"/>
      <c r="K69" s="1"/>
      <c r="L69" s="1"/>
    </row>
    <row r="70" spans="2:12" ht="27" customHeight="1">
      <c r="B70" s="4"/>
      <c r="C70" s="4"/>
      <c r="K70" s="1"/>
      <c r="L70" s="1"/>
    </row>
    <row r="71" spans="2:12" ht="27" customHeight="1">
      <c r="B71" s="4"/>
      <c r="C71" s="4"/>
      <c r="K71" s="1"/>
      <c r="L71" s="1"/>
    </row>
    <row r="72" spans="2:12" ht="27" customHeight="1">
      <c r="B72" s="4"/>
      <c r="C72" s="4"/>
      <c r="K72" s="1"/>
      <c r="L72" s="1"/>
    </row>
    <row r="73" spans="2:12" ht="27" customHeight="1">
      <c r="B73" s="4"/>
      <c r="C73" s="4"/>
      <c r="K73" s="1"/>
      <c r="L73" s="1"/>
    </row>
    <row r="74" spans="2:12" ht="27" customHeight="1">
      <c r="B74" s="4"/>
      <c r="C74" s="4"/>
      <c r="K74" s="1"/>
      <c r="L74" s="1"/>
    </row>
    <row r="75" spans="2:12" ht="27" customHeight="1">
      <c r="B75" s="4"/>
      <c r="C75" s="4"/>
      <c r="K75" s="1"/>
      <c r="L75" s="1"/>
    </row>
    <row r="76" spans="2:12" ht="27" customHeight="1">
      <c r="B76" s="4"/>
      <c r="C76" s="4"/>
      <c r="K76" s="1"/>
      <c r="L76" s="1"/>
    </row>
    <row r="77" spans="2:12" ht="27" customHeight="1">
      <c r="B77" s="4"/>
      <c r="C77" s="4"/>
      <c r="K77" s="1"/>
      <c r="L77" s="1"/>
    </row>
    <row r="78" spans="2:12" ht="27" customHeight="1">
      <c r="B78" s="4"/>
      <c r="C78" s="4"/>
      <c r="K78" s="1"/>
      <c r="L78" s="1"/>
    </row>
    <row r="79" spans="2:12" ht="27" customHeight="1">
      <c r="C79" s="4"/>
      <c r="K79" s="1"/>
      <c r="L79" s="1"/>
    </row>
    <row r="80" spans="2:12" ht="27" customHeight="1">
      <c r="C80" s="4"/>
      <c r="K80" s="1"/>
      <c r="L80" s="1"/>
    </row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  <row r="129" spans="9:12">
      <c r="I129" s="195"/>
      <c r="K129" s="1"/>
      <c r="L129" s="1"/>
    </row>
    <row r="130" spans="9:12">
      <c r="I130" s="195"/>
      <c r="K130" s="1"/>
      <c r="L130" s="1"/>
    </row>
    <row r="131" spans="9:12">
      <c r="I131" s="195"/>
      <c r="K131" s="1"/>
      <c r="L131" s="1"/>
    </row>
    <row r="132" spans="9:12">
      <c r="I132" s="195"/>
      <c r="K132" s="1"/>
      <c r="L132" s="1"/>
    </row>
    <row r="133" spans="9:12">
      <c r="I133" s="195"/>
      <c r="K133" s="1"/>
      <c r="L133" s="1"/>
    </row>
    <row r="134" spans="9:12">
      <c r="I134" s="195"/>
      <c r="K134" s="1"/>
      <c r="L134" s="1"/>
    </row>
    <row r="135" spans="9:12">
      <c r="I135" s="195"/>
      <c r="K135" s="1"/>
      <c r="L135" s="1"/>
    </row>
    <row r="136" spans="9:12">
      <c r="I136" s="195"/>
      <c r="K136" s="1"/>
      <c r="L136" s="1"/>
    </row>
    <row r="137" spans="9:12">
      <c r="I137" s="195"/>
      <c r="K137" s="1"/>
      <c r="L137" s="1"/>
    </row>
    <row r="138" spans="9:12">
      <c r="I138" s="195"/>
      <c r="K138" s="1"/>
      <c r="L138" s="1"/>
    </row>
  </sheetData>
  <mergeCells count="15">
    <mergeCell ref="L61:M61"/>
    <mergeCell ref="L62:M62"/>
    <mergeCell ref="L63:M63"/>
    <mergeCell ref="B4:B20"/>
    <mergeCell ref="B21:B26"/>
    <mergeCell ref="B27:B46"/>
    <mergeCell ref="B47:B58"/>
    <mergeCell ref="A59:C59"/>
    <mergeCell ref="A1:M1"/>
    <mergeCell ref="A2:A3"/>
    <mergeCell ref="B2:B3"/>
    <mergeCell ref="C2:C3"/>
    <mergeCell ref="D2:H2"/>
    <mergeCell ref="I2:L2"/>
    <mergeCell ref="M2:M3"/>
  </mergeCells>
  <pageMargins left="0.78740157480314965" right="0" top="0.39370078740157483" bottom="0.19685039370078741" header="0.51181102362204722" footer="0.5118110236220472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5"/>
  <sheetViews>
    <sheetView topLeftCell="A10" zoomScale="84" zoomScaleNormal="84" workbookViewId="0">
      <selection activeCell="Q1" sqref="Q1:AO1048576"/>
    </sheetView>
  </sheetViews>
  <sheetFormatPr defaultRowHeight="15"/>
  <cols>
    <col min="1" max="2" width="6.140625" customWidth="1"/>
    <col min="3" max="3" width="21" customWidth="1"/>
    <col min="4" max="4" width="15.42578125" customWidth="1"/>
    <col min="5" max="5" width="13.140625" hidden="1" customWidth="1"/>
    <col min="6" max="6" width="15.5703125" customWidth="1"/>
    <col min="7" max="7" width="14.7109375" customWidth="1"/>
    <col min="8" max="8" width="12.7109375" customWidth="1"/>
    <col min="9" max="9" width="16.42578125" customWidth="1"/>
    <col min="10" max="10" width="14.85546875" customWidth="1"/>
    <col min="11" max="11" width="15.140625" customWidth="1"/>
    <col min="12" max="12" width="18.140625" customWidth="1"/>
    <col min="13" max="13" width="15" customWidth="1"/>
    <col min="14" max="14" width="33.42578125" customWidth="1"/>
    <col min="15" max="15" width="13.28515625" customWidth="1"/>
    <col min="16" max="16" width="13.5703125" customWidth="1"/>
  </cols>
  <sheetData>
    <row r="1" spans="1:16" ht="27.75" customHeight="1">
      <c r="A1" s="435" t="s">
        <v>256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1:16" ht="27" customHeight="1">
      <c r="A2" s="435" t="s">
        <v>255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16" ht="8.25" customHeight="1" thickBot="1"/>
    <row r="4" spans="1:16" ht="28.5" customHeight="1" thickBot="1">
      <c r="A4" s="436" t="s">
        <v>254</v>
      </c>
      <c r="B4" s="438" t="s">
        <v>96</v>
      </c>
      <c r="C4" s="436" t="s">
        <v>253</v>
      </c>
      <c r="D4" s="440" t="s">
        <v>252</v>
      </c>
      <c r="E4" s="441"/>
      <c r="F4" s="441"/>
      <c r="G4" s="441"/>
      <c r="H4" s="442"/>
      <c r="I4" s="443" t="s">
        <v>251</v>
      </c>
      <c r="J4" s="444"/>
      <c r="K4" s="445" t="s">
        <v>250</v>
      </c>
      <c r="L4" s="446"/>
      <c r="M4" s="447"/>
      <c r="N4" s="448" t="s">
        <v>92</v>
      </c>
      <c r="O4" s="450" t="s">
        <v>59</v>
      </c>
      <c r="P4" s="451"/>
    </row>
    <row r="5" spans="1:16" ht="102.75" customHeight="1" thickBot="1">
      <c r="A5" s="437"/>
      <c r="B5" s="439"/>
      <c r="C5" s="437"/>
      <c r="D5" s="346" t="s">
        <v>249</v>
      </c>
      <c r="E5" s="345" t="s">
        <v>248</v>
      </c>
      <c r="F5" s="344" t="s">
        <v>247</v>
      </c>
      <c r="G5" s="343" t="s">
        <v>246</v>
      </c>
      <c r="H5" s="342" t="s">
        <v>245</v>
      </c>
      <c r="I5" s="341" t="s">
        <v>244</v>
      </c>
      <c r="J5" s="341" t="s">
        <v>243</v>
      </c>
      <c r="K5" s="339" t="s">
        <v>242</v>
      </c>
      <c r="L5" s="340" t="s">
        <v>241</v>
      </c>
      <c r="M5" s="339" t="s">
        <v>240</v>
      </c>
      <c r="N5" s="449"/>
      <c r="O5" s="338" t="s">
        <v>239</v>
      </c>
      <c r="P5" s="337" t="s">
        <v>238</v>
      </c>
    </row>
    <row r="6" spans="1:16" ht="30" customHeight="1">
      <c r="A6" s="336">
        <v>1</v>
      </c>
      <c r="B6" s="452" t="s">
        <v>86</v>
      </c>
      <c r="C6" s="305" t="s">
        <v>85</v>
      </c>
      <c r="D6" s="304">
        <v>11</v>
      </c>
      <c r="E6" s="304">
        <v>11</v>
      </c>
      <c r="F6" s="304">
        <v>0</v>
      </c>
      <c r="G6" s="304">
        <f t="shared" ref="G6:G37" si="0">E6+F6</f>
        <v>11</v>
      </c>
      <c r="H6" s="303">
        <f t="shared" ref="H6:H37" si="1">(G6/D6)*100</f>
        <v>100</v>
      </c>
      <c r="I6" s="302">
        <f t="shared" ref="I6:I35" si="2">K6+L6</f>
        <v>11</v>
      </c>
      <c r="J6" s="303">
        <f t="shared" ref="J6:J37" si="3">(I6/D6)*100</f>
        <v>100</v>
      </c>
      <c r="K6" s="302">
        <v>11</v>
      </c>
      <c r="L6" s="302">
        <v>0</v>
      </c>
      <c r="M6" s="301">
        <f t="shared" ref="M6:M37" si="4">(K6/D6)*100</f>
        <v>100</v>
      </c>
      <c r="N6" s="300"/>
      <c r="O6" s="272">
        <v>11</v>
      </c>
      <c r="P6" s="271">
        <v>44223</v>
      </c>
    </row>
    <row r="7" spans="1:16" ht="30" customHeight="1">
      <c r="A7" s="331">
        <v>2</v>
      </c>
      <c r="B7" s="453"/>
      <c r="C7" s="222" t="s">
        <v>83</v>
      </c>
      <c r="D7" s="269">
        <v>3920</v>
      </c>
      <c r="E7" s="269">
        <v>3920</v>
      </c>
      <c r="F7" s="269">
        <v>0</v>
      </c>
      <c r="G7" s="269">
        <f t="shared" si="0"/>
        <v>3920</v>
      </c>
      <c r="H7" s="266">
        <f t="shared" si="1"/>
        <v>100</v>
      </c>
      <c r="I7" s="267">
        <f t="shared" si="2"/>
        <v>3920</v>
      </c>
      <c r="J7" s="266">
        <f t="shared" si="3"/>
        <v>100</v>
      </c>
      <c r="K7" s="279">
        <v>3915</v>
      </c>
      <c r="L7" s="267">
        <v>5</v>
      </c>
      <c r="M7" s="274">
        <f t="shared" si="4"/>
        <v>99.872448979591837</v>
      </c>
      <c r="N7" s="282"/>
      <c r="O7" s="277">
        <v>0</v>
      </c>
      <c r="P7" s="276"/>
    </row>
    <row r="8" spans="1:16" ht="38.25" customHeight="1">
      <c r="A8" s="331">
        <v>3</v>
      </c>
      <c r="B8" s="453"/>
      <c r="C8" s="222" t="s">
        <v>81</v>
      </c>
      <c r="D8" s="269">
        <v>4125</v>
      </c>
      <c r="E8" s="269">
        <v>4125</v>
      </c>
      <c r="F8" s="269">
        <v>0</v>
      </c>
      <c r="G8" s="269">
        <f t="shared" si="0"/>
        <v>4125</v>
      </c>
      <c r="H8" s="266">
        <f t="shared" si="1"/>
        <v>100</v>
      </c>
      <c r="I8" s="267">
        <f t="shared" si="2"/>
        <v>4125</v>
      </c>
      <c r="J8" s="266">
        <f t="shared" si="3"/>
        <v>100</v>
      </c>
      <c r="K8" s="279">
        <v>4125</v>
      </c>
      <c r="L8" s="267">
        <v>0</v>
      </c>
      <c r="M8" s="274">
        <f t="shared" si="4"/>
        <v>100</v>
      </c>
      <c r="N8" s="282"/>
      <c r="O8" s="272">
        <v>2091</v>
      </c>
      <c r="P8" s="271">
        <v>43630</v>
      </c>
    </row>
    <row r="9" spans="1:16" ht="30" customHeight="1">
      <c r="A9" s="331">
        <v>4</v>
      </c>
      <c r="B9" s="453"/>
      <c r="C9" s="222" t="s">
        <v>80</v>
      </c>
      <c r="D9" s="269">
        <v>26</v>
      </c>
      <c r="E9" s="269">
        <v>26</v>
      </c>
      <c r="F9" s="269">
        <v>0</v>
      </c>
      <c r="G9" s="269">
        <f t="shared" si="0"/>
        <v>26</v>
      </c>
      <c r="H9" s="266">
        <f t="shared" si="1"/>
        <v>100</v>
      </c>
      <c r="I9" s="267">
        <f t="shared" si="2"/>
        <v>26</v>
      </c>
      <c r="J9" s="266">
        <f t="shared" si="3"/>
        <v>100</v>
      </c>
      <c r="K9" s="279">
        <v>26</v>
      </c>
      <c r="L9" s="267">
        <v>0</v>
      </c>
      <c r="M9" s="274">
        <f t="shared" si="4"/>
        <v>100</v>
      </c>
      <c r="N9" s="282"/>
      <c r="O9" s="277">
        <v>26</v>
      </c>
      <c r="P9" s="276">
        <v>43805</v>
      </c>
    </row>
    <row r="10" spans="1:16" ht="30" customHeight="1">
      <c r="A10" s="331">
        <v>5</v>
      </c>
      <c r="B10" s="453"/>
      <c r="C10" s="222" t="s">
        <v>78</v>
      </c>
      <c r="D10" s="269">
        <v>10249</v>
      </c>
      <c r="E10" s="269">
        <v>10249</v>
      </c>
      <c r="F10" s="269">
        <v>0</v>
      </c>
      <c r="G10" s="269">
        <f t="shared" si="0"/>
        <v>10249</v>
      </c>
      <c r="H10" s="266">
        <f t="shared" si="1"/>
        <v>100</v>
      </c>
      <c r="I10" s="267">
        <f t="shared" si="2"/>
        <v>10249</v>
      </c>
      <c r="J10" s="266">
        <f t="shared" si="3"/>
        <v>100</v>
      </c>
      <c r="K10" s="279">
        <v>10228</v>
      </c>
      <c r="L10" s="278">
        <v>21</v>
      </c>
      <c r="M10" s="274">
        <f t="shared" si="4"/>
        <v>99.795101961166949</v>
      </c>
      <c r="N10" s="282"/>
      <c r="O10" s="272">
        <v>0</v>
      </c>
      <c r="P10" s="271"/>
    </row>
    <row r="11" spans="1:16" ht="30" customHeight="1">
      <c r="A11" s="331">
        <v>6</v>
      </c>
      <c r="B11" s="453"/>
      <c r="C11" s="222" t="s">
        <v>77</v>
      </c>
      <c r="D11" s="269">
        <v>1059</v>
      </c>
      <c r="E11" s="269">
        <v>1059</v>
      </c>
      <c r="F11" s="269">
        <v>0</v>
      </c>
      <c r="G11" s="269">
        <f t="shared" si="0"/>
        <v>1059</v>
      </c>
      <c r="H11" s="266">
        <f t="shared" si="1"/>
        <v>100</v>
      </c>
      <c r="I11" s="267">
        <f t="shared" si="2"/>
        <v>1059</v>
      </c>
      <c r="J11" s="266">
        <f t="shared" si="3"/>
        <v>100</v>
      </c>
      <c r="K11" s="279">
        <v>1059</v>
      </c>
      <c r="L11" s="267">
        <v>0</v>
      </c>
      <c r="M11" s="274">
        <f t="shared" si="4"/>
        <v>100</v>
      </c>
      <c r="N11" s="282"/>
      <c r="O11" s="277">
        <v>1085</v>
      </c>
      <c r="P11" s="276">
        <v>43613</v>
      </c>
    </row>
    <row r="12" spans="1:16" ht="30" customHeight="1">
      <c r="A12" s="331">
        <v>7</v>
      </c>
      <c r="B12" s="453"/>
      <c r="C12" s="222" t="s">
        <v>76</v>
      </c>
      <c r="D12" s="269">
        <v>3039</v>
      </c>
      <c r="E12" s="269">
        <v>3039</v>
      </c>
      <c r="F12" s="269">
        <v>0</v>
      </c>
      <c r="G12" s="269">
        <f t="shared" si="0"/>
        <v>3039</v>
      </c>
      <c r="H12" s="266">
        <f t="shared" si="1"/>
        <v>100</v>
      </c>
      <c r="I12" s="267">
        <f t="shared" si="2"/>
        <v>3039</v>
      </c>
      <c r="J12" s="266">
        <f t="shared" si="3"/>
        <v>100</v>
      </c>
      <c r="K12" s="279">
        <v>3039</v>
      </c>
      <c r="L12" s="267">
        <v>0</v>
      </c>
      <c r="M12" s="274">
        <f t="shared" si="4"/>
        <v>100</v>
      </c>
      <c r="N12" s="335"/>
      <c r="O12" s="272">
        <v>3017</v>
      </c>
      <c r="P12" s="271">
        <v>43797</v>
      </c>
    </row>
    <row r="13" spans="1:16" ht="30" customHeight="1">
      <c r="A13" s="331">
        <v>8</v>
      </c>
      <c r="B13" s="453"/>
      <c r="C13" s="222" t="s">
        <v>74</v>
      </c>
      <c r="D13" s="269">
        <v>17</v>
      </c>
      <c r="E13" s="269">
        <v>17</v>
      </c>
      <c r="F13" s="269">
        <v>0</v>
      </c>
      <c r="G13" s="269">
        <f t="shared" si="0"/>
        <v>17</v>
      </c>
      <c r="H13" s="266">
        <f t="shared" si="1"/>
        <v>100</v>
      </c>
      <c r="I13" s="267">
        <f t="shared" si="2"/>
        <v>17</v>
      </c>
      <c r="J13" s="266">
        <f t="shared" si="3"/>
        <v>100</v>
      </c>
      <c r="K13" s="279">
        <v>17</v>
      </c>
      <c r="L13" s="267">
        <v>0</v>
      </c>
      <c r="M13" s="274">
        <f t="shared" si="4"/>
        <v>100</v>
      </c>
      <c r="N13" s="335"/>
      <c r="O13" s="277">
        <v>0</v>
      </c>
      <c r="P13" s="276"/>
    </row>
    <row r="14" spans="1:16" ht="30" customHeight="1">
      <c r="A14" s="331">
        <v>9</v>
      </c>
      <c r="B14" s="453"/>
      <c r="C14" s="222" t="s">
        <v>73</v>
      </c>
      <c r="D14" s="269">
        <v>1646</v>
      </c>
      <c r="E14" s="269">
        <v>1646</v>
      </c>
      <c r="F14" s="269">
        <v>0</v>
      </c>
      <c r="G14" s="269">
        <f t="shared" si="0"/>
        <v>1646</v>
      </c>
      <c r="H14" s="266">
        <f t="shared" si="1"/>
        <v>100</v>
      </c>
      <c r="I14" s="267">
        <f t="shared" si="2"/>
        <v>1646</v>
      </c>
      <c r="J14" s="266">
        <f t="shared" si="3"/>
        <v>100</v>
      </c>
      <c r="K14" s="279">
        <v>1646</v>
      </c>
      <c r="L14" s="279">
        <v>0</v>
      </c>
      <c r="M14" s="274">
        <f t="shared" si="4"/>
        <v>100</v>
      </c>
      <c r="N14" s="335"/>
      <c r="O14" s="272">
        <v>1475</v>
      </c>
      <c r="P14" s="271">
        <v>44267</v>
      </c>
    </row>
    <row r="15" spans="1:16" ht="30" customHeight="1">
      <c r="A15" s="331">
        <v>10</v>
      </c>
      <c r="B15" s="453"/>
      <c r="C15" s="222" t="s">
        <v>71</v>
      </c>
      <c r="D15" s="269">
        <v>5032</v>
      </c>
      <c r="E15" s="269">
        <v>5032</v>
      </c>
      <c r="F15" s="269">
        <v>0</v>
      </c>
      <c r="G15" s="269">
        <f t="shared" si="0"/>
        <v>5032</v>
      </c>
      <c r="H15" s="266">
        <f t="shared" si="1"/>
        <v>100</v>
      </c>
      <c r="I15" s="267">
        <f t="shared" si="2"/>
        <v>5032</v>
      </c>
      <c r="J15" s="266">
        <f t="shared" si="3"/>
        <v>100</v>
      </c>
      <c r="K15" s="279">
        <v>5032</v>
      </c>
      <c r="L15" s="279">
        <v>0</v>
      </c>
      <c r="M15" s="274">
        <f t="shared" si="4"/>
        <v>100</v>
      </c>
      <c r="N15" s="282" t="s">
        <v>237</v>
      </c>
      <c r="O15" s="277">
        <v>5009</v>
      </c>
      <c r="P15" s="276">
        <v>44118</v>
      </c>
    </row>
    <row r="16" spans="1:16" ht="30" customHeight="1">
      <c r="A16" s="331">
        <v>11</v>
      </c>
      <c r="B16" s="453"/>
      <c r="C16" s="222" t="s">
        <v>173</v>
      </c>
      <c r="D16" s="269">
        <v>3146</v>
      </c>
      <c r="E16" s="269">
        <v>3146</v>
      </c>
      <c r="F16" s="269">
        <v>0</v>
      </c>
      <c r="G16" s="269">
        <f t="shared" si="0"/>
        <v>3146</v>
      </c>
      <c r="H16" s="266">
        <f t="shared" si="1"/>
        <v>100</v>
      </c>
      <c r="I16" s="267">
        <f t="shared" si="2"/>
        <v>3146</v>
      </c>
      <c r="J16" s="266">
        <f t="shared" si="3"/>
        <v>100</v>
      </c>
      <c r="K16" s="279">
        <v>3146</v>
      </c>
      <c r="L16" s="279">
        <v>0</v>
      </c>
      <c r="M16" s="274">
        <f t="shared" si="4"/>
        <v>100</v>
      </c>
      <c r="N16" s="282"/>
      <c r="O16" s="272">
        <v>3146</v>
      </c>
      <c r="P16" s="271">
        <v>44538</v>
      </c>
    </row>
    <row r="17" spans="1:16" ht="30" customHeight="1">
      <c r="A17" s="331">
        <v>12</v>
      </c>
      <c r="B17" s="453"/>
      <c r="C17" s="222" t="s">
        <v>68</v>
      </c>
      <c r="D17" s="269">
        <v>14251</v>
      </c>
      <c r="E17" s="269">
        <v>14251</v>
      </c>
      <c r="F17" s="269">
        <v>0</v>
      </c>
      <c r="G17" s="269">
        <f t="shared" si="0"/>
        <v>14251</v>
      </c>
      <c r="H17" s="266">
        <f t="shared" si="1"/>
        <v>100</v>
      </c>
      <c r="I17" s="267">
        <f t="shared" si="2"/>
        <v>14251</v>
      </c>
      <c r="J17" s="266">
        <f t="shared" si="3"/>
        <v>100</v>
      </c>
      <c r="K17" s="279">
        <v>14251</v>
      </c>
      <c r="L17" s="267">
        <v>0</v>
      </c>
      <c r="M17" s="274">
        <f t="shared" si="4"/>
        <v>100</v>
      </c>
      <c r="N17" s="282"/>
      <c r="O17" s="272">
        <v>13445</v>
      </c>
      <c r="P17" s="271">
        <v>43993</v>
      </c>
    </row>
    <row r="18" spans="1:16" ht="30" customHeight="1">
      <c r="A18" s="331">
        <v>13</v>
      </c>
      <c r="B18" s="453"/>
      <c r="C18" s="222" t="s">
        <v>66</v>
      </c>
      <c r="D18" s="275">
        <v>102</v>
      </c>
      <c r="E18" s="275">
        <v>102</v>
      </c>
      <c r="F18" s="275">
        <v>0</v>
      </c>
      <c r="G18" s="269">
        <f t="shared" si="0"/>
        <v>102</v>
      </c>
      <c r="H18" s="266">
        <f t="shared" si="1"/>
        <v>100</v>
      </c>
      <c r="I18" s="267">
        <f t="shared" si="2"/>
        <v>102</v>
      </c>
      <c r="J18" s="266">
        <f t="shared" si="3"/>
        <v>100</v>
      </c>
      <c r="K18" s="267">
        <v>102</v>
      </c>
      <c r="L18" s="267">
        <v>0</v>
      </c>
      <c r="M18" s="274">
        <f t="shared" si="4"/>
        <v>100</v>
      </c>
      <c r="N18" s="282" t="s">
        <v>236</v>
      </c>
      <c r="O18" s="277">
        <v>102</v>
      </c>
      <c r="P18" s="276">
        <v>44224</v>
      </c>
    </row>
    <row r="19" spans="1:16" ht="30" customHeight="1">
      <c r="A19" s="331">
        <v>14</v>
      </c>
      <c r="B19" s="453"/>
      <c r="C19" s="222" t="s">
        <v>64</v>
      </c>
      <c r="D19" s="269">
        <v>2010</v>
      </c>
      <c r="E19" s="269">
        <v>2010</v>
      </c>
      <c r="F19" s="269">
        <v>0</v>
      </c>
      <c r="G19" s="269">
        <f t="shared" si="0"/>
        <v>2010</v>
      </c>
      <c r="H19" s="266">
        <f t="shared" si="1"/>
        <v>100</v>
      </c>
      <c r="I19" s="267">
        <f t="shared" si="2"/>
        <v>2010</v>
      </c>
      <c r="J19" s="266">
        <f t="shared" si="3"/>
        <v>100</v>
      </c>
      <c r="K19" s="267">
        <v>2010</v>
      </c>
      <c r="L19" s="267">
        <v>0</v>
      </c>
      <c r="M19" s="274">
        <f t="shared" si="4"/>
        <v>100</v>
      </c>
      <c r="N19" s="334"/>
      <c r="O19" s="272">
        <v>1900</v>
      </c>
      <c r="P19" s="271">
        <v>43670</v>
      </c>
    </row>
    <row r="20" spans="1:16" ht="30" customHeight="1">
      <c r="A20" s="331">
        <v>15</v>
      </c>
      <c r="B20" s="453"/>
      <c r="C20" s="240" t="s">
        <v>62</v>
      </c>
      <c r="D20" s="275">
        <v>15352</v>
      </c>
      <c r="E20" s="275">
        <v>15352</v>
      </c>
      <c r="F20" s="275">
        <v>0</v>
      </c>
      <c r="G20" s="275">
        <f t="shared" si="0"/>
        <v>15352</v>
      </c>
      <c r="H20" s="266">
        <f t="shared" si="1"/>
        <v>100</v>
      </c>
      <c r="I20" s="267">
        <f t="shared" si="2"/>
        <v>15352</v>
      </c>
      <c r="J20" s="266">
        <f t="shared" si="3"/>
        <v>100</v>
      </c>
      <c r="K20" s="267">
        <v>15345</v>
      </c>
      <c r="L20" s="278">
        <v>7</v>
      </c>
      <c r="M20" s="274">
        <f t="shared" si="4"/>
        <v>99.954403335070353</v>
      </c>
      <c r="N20" s="294"/>
      <c r="O20" s="333">
        <v>0</v>
      </c>
      <c r="P20" s="332"/>
    </row>
    <row r="21" spans="1:16" ht="30" customHeight="1">
      <c r="A21" s="331">
        <v>16</v>
      </c>
      <c r="B21" s="453"/>
      <c r="C21" s="222" t="s">
        <v>61</v>
      </c>
      <c r="D21" s="269">
        <v>1051</v>
      </c>
      <c r="E21" s="269">
        <v>1051</v>
      </c>
      <c r="F21" s="269">
        <v>0</v>
      </c>
      <c r="G21" s="269">
        <f t="shared" si="0"/>
        <v>1051</v>
      </c>
      <c r="H21" s="297">
        <f t="shared" si="1"/>
        <v>100</v>
      </c>
      <c r="I21" s="279">
        <f t="shared" si="2"/>
        <v>1051</v>
      </c>
      <c r="J21" s="296">
        <f t="shared" si="3"/>
        <v>100</v>
      </c>
      <c r="K21" s="279">
        <v>1051</v>
      </c>
      <c r="L21" s="279">
        <v>0</v>
      </c>
      <c r="M21" s="330">
        <f t="shared" si="4"/>
        <v>100</v>
      </c>
      <c r="N21" s="329"/>
      <c r="O21" s="277">
        <v>0</v>
      </c>
      <c r="P21" s="276"/>
    </row>
    <row r="22" spans="1:16" ht="51" customHeight="1" thickBot="1">
      <c r="A22" s="328">
        <v>17</v>
      </c>
      <c r="B22" s="453"/>
      <c r="C22" s="327" t="s">
        <v>58</v>
      </c>
      <c r="D22" s="295">
        <v>14104</v>
      </c>
      <c r="E22" s="295">
        <v>14104</v>
      </c>
      <c r="F22" s="295">
        <v>0</v>
      </c>
      <c r="G22" s="295">
        <f t="shared" si="0"/>
        <v>14104</v>
      </c>
      <c r="H22" s="268">
        <f t="shared" si="1"/>
        <v>100</v>
      </c>
      <c r="I22" s="326">
        <f t="shared" si="2"/>
        <v>14104</v>
      </c>
      <c r="J22" s="325">
        <f t="shared" si="3"/>
        <v>100</v>
      </c>
      <c r="K22" s="265">
        <v>14104</v>
      </c>
      <c r="L22" s="265">
        <v>0</v>
      </c>
      <c r="M22" s="264">
        <f t="shared" si="4"/>
        <v>100</v>
      </c>
      <c r="N22" s="324" t="s">
        <v>235</v>
      </c>
      <c r="O22" s="323">
        <v>14004</v>
      </c>
      <c r="P22" s="322">
        <v>44244</v>
      </c>
    </row>
    <row r="23" spans="1:16" ht="30" customHeight="1">
      <c r="A23" s="321">
        <v>18</v>
      </c>
      <c r="B23" s="454" t="s">
        <v>234</v>
      </c>
      <c r="C23" s="305" t="s">
        <v>56</v>
      </c>
      <c r="D23" s="304">
        <v>684</v>
      </c>
      <c r="E23" s="304">
        <v>684</v>
      </c>
      <c r="F23" s="304">
        <v>0</v>
      </c>
      <c r="G23" s="304">
        <f t="shared" si="0"/>
        <v>684</v>
      </c>
      <c r="H23" s="303">
        <f t="shared" si="1"/>
        <v>100</v>
      </c>
      <c r="I23" s="302">
        <f t="shared" si="2"/>
        <v>684</v>
      </c>
      <c r="J23" s="303">
        <f t="shared" si="3"/>
        <v>100</v>
      </c>
      <c r="K23" s="302">
        <v>684</v>
      </c>
      <c r="L23" s="302">
        <v>0</v>
      </c>
      <c r="M23" s="301">
        <f t="shared" si="4"/>
        <v>100</v>
      </c>
      <c r="N23" s="300"/>
      <c r="O23" s="299">
        <v>0</v>
      </c>
      <c r="P23" s="320" t="s">
        <v>229</v>
      </c>
    </row>
    <row r="24" spans="1:16" ht="31.5" customHeight="1">
      <c r="A24" s="318">
        <v>19</v>
      </c>
      <c r="B24" s="455"/>
      <c r="C24" s="222" t="s">
        <v>54</v>
      </c>
      <c r="D24" s="269">
        <v>584</v>
      </c>
      <c r="E24" s="269">
        <v>584</v>
      </c>
      <c r="F24" s="269">
        <v>0</v>
      </c>
      <c r="G24" s="269">
        <f t="shared" si="0"/>
        <v>584</v>
      </c>
      <c r="H24" s="266">
        <f t="shared" si="1"/>
        <v>100</v>
      </c>
      <c r="I24" s="267">
        <f t="shared" si="2"/>
        <v>584</v>
      </c>
      <c r="J24" s="266">
        <f t="shared" si="3"/>
        <v>100</v>
      </c>
      <c r="K24" s="267">
        <v>584</v>
      </c>
      <c r="L24" s="267">
        <v>0</v>
      </c>
      <c r="M24" s="274">
        <f t="shared" si="4"/>
        <v>100</v>
      </c>
      <c r="N24" s="282"/>
      <c r="O24" s="272">
        <v>480</v>
      </c>
      <c r="P24" s="271">
        <v>44088</v>
      </c>
    </row>
    <row r="25" spans="1:16" ht="70.5" customHeight="1">
      <c r="A25" s="318">
        <v>20</v>
      </c>
      <c r="B25" s="455"/>
      <c r="C25" s="222" t="s">
        <v>53</v>
      </c>
      <c r="D25" s="269">
        <v>2272</v>
      </c>
      <c r="E25" s="269">
        <v>2272</v>
      </c>
      <c r="F25" s="269">
        <v>0</v>
      </c>
      <c r="G25" s="269">
        <f t="shared" si="0"/>
        <v>2272</v>
      </c>
      <c r="H25" s="266">
        <f t="shared" si="1"/>
        <v>100</v>
      </c>
      <c r="I25" s="267">
        <f t="shared" si="2"/>
        <v>2272</v>
      </c>
      <c r="J25" s="266">
        <f t="shared" si="3"/>
        <v>100</v>
      </c>
      <c r="K25" s="267">
        <v>2272</v>
      </c>
      <c r="L25" s="267">
        <v>0</v>
      </c>
      <c r="M25" s="274">
        <f t="shared" si="4"/>
        <v>100</v>
      </c>
      <c r="N25" s="263" t="s">
        <v>233</v>
      </c>
      <c r="O25" s="277">
        <v>2272</v>
      </c>
      <c r="P25" s="319">
        <v>44371</v>
      </c>
    </row>
    <row r="26" spans="1:16" ht="33.75" customHeight="1">
      <c r="A26" s="318">
        <v>21</v>
      </c>
      <c r="B26" s="455"/>
      <c r="C26" s="222" t="s">
        <v>52</v>
      </c>
      <c r="D26" s="269">
        <v>1903</v>
      </c>
      <c r="E26" s="269">
        <v>1903</v>
      </c>
      <c r="F26" s="269">
        <v>0</v>
      </c>
      <c r="G26" s="269">
        <f t="shared" si="0"/>
        <v>1903</v>
      </c>
      <c r="H26" s="266">
        <f t="shared" si="1"/>
        <v>100</v>
      </c>
      <c r="I26" s="267">
        <f t="shared" si="2"/>
        <v>1903</v>
      </c>
      <c r="J26" s="266">
        <f t="shared" si="3"/>
        <v>100</v>
      </c>
      <c r="K26" s="267">
        <v>1903</v>
      </c>
      <c r="L26" s="267">
        <v>0</v>
      </c>
      <c r="M26" s="274">
        <f t="shared" si="4"/>
        <v>100</v>
      </c>
      <c r="N26" s="282"/>
      <c r="O26" s="272">
        <v>1439</v>
      </c>
      <c r="P26" s="271">
        <v>44047</v>
      </c>
    </row>
    <row r="27" spans="1:16" ht="35.25" customHeight="1" thickBot="1">
      <c r="A27" s="318">
        <v>22</v>
      </c>
      <c r="B27" s="455"/>
      <c r="C27" s="291" t="s">
        <v>50</v>
      </c>
      <c r="D27" s="290">
        <v>179</v>
      </c>
      <c r="E27" s="290">
        <v>179</v>
      </c>
      <c r="F27" s="290">
        <v>0</v>
      </c>
      <c r="G27" s="288">
        <f t="shared" si="0"/>
        <v>179</v>
      </c>
      <c r="H27" s="317">
        <f t="shared" si="1"/>
        <v>100</v>
      </c>
      <c r="I27" s="288">
        <f t="shared" si="2"/>
        <v>179</v>
      </c>
      <c r="J27" s="287">
        <f t="shared" si="3"/>
        <v>100</v>
      </c>
      <c r="K27" s="286">
        <v>179</v>
      </c>
      <c r="L27" s="286">
        <v>0</v>
      </c>
      <c r="M27" s="285">
        <f t="shared" si="4"/>
        <v>100</v>
      </c>
      <c r="N27" s="284"/>
      <c r="O27" s="277">
        <v>132</v>
      </c>
      <c r="P27" s="316" t="s">
        <v>229</v>
      </c>
    </row>
    <row r="28" spans="1:16" ht="45.75" customHeight="1" thickBot="1">
      <c r="A28" s="315">
        <v>23</v>
      </c>
      <c r="B28" s="455"/>
      <c r="C28" s="314" t="s">
        <v>49</v>
      </c>
      <c r="D28" s="313">
        <v>4432</v>
      </c>
      <c r="E28" s="313">
        <v>4432</v>
      </c>
      <c r="F28" s="313">
        <v>0</v>
      </c>
      <c r="G28" s="313">
        <f t="shared" si="0"/>
        <v>4432</v>
      </c>
      <c r="H28" s="312">
        <f t="shared" si="1"/>
        <v>100</v>
      </c>
      <c r="I28" s="265">
        <f t="shared" si="2"/>
        <v>4432</v>
      </c>
      <c r="J28" s="268">
        <f t="shared" si="3"/>
        <v>100</v>
      </c>
      <c r="K28" s="311">
        <v>4432</v>
      </c>
      <c r="L28" s="311">
        <v>0</v>
      </c>
      <c r="M28" s="310">
        <f t="shared" si="4"/>
        <v>100</v>
      </c>
      <c r="N28" s="309" t="s">
        <v>232</v>
      </c>
      <c r="O28" s="308">
        <v>162</v>
      </c>
      <c r="P28" s="307">
        <v>43930</v>
      </c>
    </row>
    <row r="29" spans="1:16" ht="31.5" customHeight="1">
      <c r="A29" s="306">
        <v>24</v>
      </c>
      <c r="B29" s="456" t="s">
        <v>47</v>
      </c>
      <c r="C29" s="305" t="s">
        <v>46</v>
      </c>
      <c r="D29" s="304">
        <v>4751</v>
      </c>
      <c r="E29" s="304">
        <v>4751</v>
      </c>
      <c r="F29" s="304">
        <v>0</v>
      </c>
      <c r="G29" s="302">
        <f t="shared" si="0"/>
        <v>4751</v>
      </c>
      <c r="H29" s="303">
        <f t="shared" si="1"/>
        <v>100</v>
      </c>
      <c r="I29" s="302">
        <f t="shared" si="2"/>
        <v>4751</v>
      </c>
      <c r="J29" s="303">
        <f t="shared" si="3"/>
        <v>100</v>
      </c>
      <c r="K29" s="302">
        <v>4751</v>
      </c>
      <c r="L29" s="302">
        <v>0</v>
      </c>
      <c r="M29" s="301">
        <f t="shared" si="4"/>
        <v>100</v>
      </c>
      <c r="N29" s="300"/>
      <c r="O29" s="299">
        <v>4650</v>
      </c>
      <c r="P29" s="298">
        <v>43740</v>
      </c>
    </row>
    <row r="30" spans="1:16" ht="27.95" customHeight="1">
      <c r="A30" s="293">
        <v>25</v>
      </c>
      <c r="B30" s="457"/>
      <c r="C30" s="222" t="s">
        <v>45</v>
      </c>
      <c r="D30" s="269">
        <v>5113</v>
      </c>
      <c r="E30" s="269">
        <v>5113</v>
      </c>
      <c r="F30" s="269">
        <v>0</v>
      </c>
      <c r="G30" s="275">
        <f t="shared" si="0"/>
        <v>5113</v>
      </c>
      <c r="H30" s="266">
        <f t="shared" si="1"/>
        <v>100</v>
      </c>
      <c r="I30" s="267">
        <f t="shared" si="2"/>
        <v>5113</v>
      </c>
      <c r="J30" s="266">
        <f t="shared" si="3"/>
        <v>100</v>
      </c>
      <c r="K30" s="267">
        <v>5113</v>
      </c>
      <c r="L30" s="267">
        <v>0</v>
      </c>
      <c r="M30" s="274">
        <f t="shared" si="4"/>
        <v>100</v>
      </c>
      <c r="N30" s="282" t="s">
        <v>231</v>
      </c>
      <c r="O30" s="272">
        <v>5113</v>
      </c>
      <c r="P30" s="271">
        <v>44119</v>
      </c>
    </row>
    <row r="31" spans="1:16" ht="27.95" customHeight="1">
      <c r="A31" s="293">
        <v>26</v>
      </c>
      <c r="B31" s="457"/>
      <c r="C31" s="222" t="s">
        <v>44</v>
      </c>
      <c r="D31" s="269">
        <v>19</v>
      </c>
      <c r="E31" s="269">
        <v>19</v>
      </c>
      <c r="F31" s="269">
        <v>0</v>
      </c>
      <c r="G31" s="269">
        <f t="shared" si="0"/>
        <v>19</v>
      </c>
      <c r="H31" s="266">
        <f t="shared" si="1"/>
        <v>100</v>
      </c>
      <c r="I31" s="267">
        <f t="shared" si="2"/>
        <v>19</v>
      </c>
      <c r="J31" s="266">
        <f t="shared" si="3"/>
        <v>100</v>
      </c>
      <c r="K31" s="267">
        <v>19</v>
      </c>
      <c r="L31" s="267">
        <v>0</v>
      </c>
      <c r="M31" s="274">
        <f t="shared" si="4"/>
        <v>100</v>
      </c>
      <c r="N31" s="282"/>
      <c r="O31" s="277">
        <v>19</v>
      </c>
      <c r="P31" s="276">
        <v>43756</v>
      </c>
    </row>
    <row r="32" spans="1:16" ht="30" customHeight="1">
      <c r="A32" s="293">
        <v>27</v>
      </c>
      <c r="B32" s="457"/>
      <c r="C32" s="222" t="s">
        <v>43</v>
      </c>
      <c r="D32" s="275">
        <v>6321</v>
      </c>
      <c r="E32" s="275">
        <v>6321</v>
      </c>
      <c r="F32" s="275">
        <v>0</v>
      </c>
      <c r="G32" s="269">
        <f t="shared" si="0"/>
        <v>6321</v>
      </c>
      <c r="H32" s="266">
        <f t="shared" si="1"/>
        <v>100</v>
      </c>
      <c r="I32" s="267">
        <f t="shared" si="2"/>
        <v>6321</v>
      </c>
      <c r="J32" s="266">
        <f t="shared" si="3"/>
        <v>100</v>
      </c>
      <c r="K32" s="267">
        <v>6321</v>
      </c>
      <c r="L32" s="267">
        <v>0</v>
      </c>
      <c r="M32" s="274">
        <f t="shared" si="4"/>
        <v>100</v>
      </c>
      <c r="N32" s="282" t="s">
        <v>230</v>
      </c>
      <c r="O32" s="272">
        <v>965</v>
      </c>
      <c r="P32" s="271">
        <v>44442</v>
      </c>
    </row>
    <row r="33" spans="1:16" ht="30" customHeight="1">
      <c r="A33" s="293">
        <v>28</v>
      </c>
      <c r="B33" s="457"/>
      <c r="C33" s="222" t="s">
        <v>42</v>
      </c>
      <c r="D33" s="269">
        <v>465</v>
      </c>
      <c r="E33" s="269">
        <v>465</v>
      </c>
      <c r="F33" s="269">
        <v>0</v>
      </c>
      <c r="G33" s="269">
        <f t="shared" si="0"/>
        <v>465</v>
      </c>
      <c r="H33" s="266">
        <f t="shared" si="1"/>
        <v>100</v>
      </c>
      <c r="I33" s="267">
        <f t="shared" si="2"/>
        <v>465</v>
      </c>
      <c r="J33" s="266">
        <f t="shared" si="3"/>
        <v>100</v>
      </c>
      <c r="K33" s="267">
        <v>465</v>
      </c>
      <c r="L33" s="267">
        <v>0</v>
      </c>
      <c r="M33" s="274">
        <f t="shared" si="4"/>
        <v>100</v>
      </c>
      <c r="N33" s="282"/>
      <c r="O33" s="277">
        <v>465</v>
      </c>
      <c r="P33" s="276">
        <v>44224</v>
      </c>
    </row>
    <row r="34" spans="1:16" ht="30" customHeight="1">
      <c r="A34" s="293">
        <v>29</v>
      </c>
      <c r="B34" s="457"/>
      <c r="C34" s="222" t="s">
        <v>40</v>
      </c>
      <c r="D34" s="269">
        <v>3353</v>
      </c>
      <c r="E34" s="269">
        <v>3353</v>
      </c>
      <c r="F34" s="269">
        <v>0</v>
      </c>
      <c r="G34" s="269">
        <f t="shared" si="0"/>
        <v>3353</v>
      </c>
      <c r="H34" s="266">
        <f t="shared" si="1"/>
        <v>100</v>
      </c>
      <c r="I34" s="267">
        <f t="shared" si="2"/>
        <v>3353</v>
      </c>
      <c r="J34" s="266">
        <f t="shared" si="3"/>
        <v>100</v>
      </c>
      <c r="K34" s="267">
        <v>3353</v>
      </c>
      <c r="L34" s="267">
        <v>0</v>
      </c>
      <c r="M34" s="274">
        <f t="shared" si="4"/>
        <v>100</v>
      </c>
      <c r="N34" s="282"/>
      <c r="O34" s="272">
        <v>2802</v>
      </c>
      <c r="P34" s="271">
        <v>44368</v>
      </c>
    </row>
    <row r="35" spans="1:16" ht="30" customHeight="1">
      <c r="A35" s="293">
        <v>30</v>
      </c>
      <c r="B35" s="457"/>
      <c r="C35" s="222" t="s">
        <v>39</v>
      </c>
      <c r="D35" s="269">
        <v>184</v>
      </c>
      <c r="E35" s="269">
        <v>184</v>
      </c>
      <c r="F35" s="269">
        <v>0</v>
      </c>
      <c r="G35" s="269">
        <f t="shared" si="0"/>
        <v>184</v>
      </c>
      <c r="H35" s="266">
        <f t="shared" si="1"/>
        <v>100</v>
      </c>
      <c r="I35" s="267">
        <f t="shared" si="2"/>
        <v>184</v>
      </c>
      <c r="J35" s="266">
        <f t="shared" si="3"/>
        <v>100</v>
      </c>
      <c r="K35" s="267">
        <v>184</v>
      </c>
      <c r="L35" s="267">
        <v>0</v>
      </c>
      <c r="M35" s="274">
        <f t="shared" si="4"/>
        <v>100</v>
      </c>
      <c r="N35" s="282"/>
      <c r="O35" s="277">
        <v>184</v>
      </c>
      <c r="P35" s="276">
        <v>44382</v>
      </c>
    </row>
    <row r="36" spans="1:16" ht="30" customHeight="1">
      <c r="A36" s="293">
        <v>31</v>
      </c>
      <c r="B36" s="457"/>
      <c r="C36" s="222" t="s">
        <v>38</v>
      </c>
      <c r="D36" s="269">
        <v>10351</v>
      </c>
      <c r="E36" s="269">
        <v>10351</v>
      </c>
      <c r="F36" s="269">
        <v>0</v>
      </c>
      <c r="G36" s="269">
        <f t="shared" si="0"/>
        <v>10351</v>
      </c>
      <c r="H36" s="266">
        <f t="shared" si="1"/>
        <v>100</v>
      </c>
      <c r="I36" s="267">
        <v>10351</v>
      </c>
      <c r="J36" s="266">
        <f t="shared" si="3"/>
        <v>100</v>
      </c>
      <c r="K36" s="267">
        <v>10351</v>
      </c>
      <c r="L36" s="267">
        <v>0</v>
      </c>
      <c r="M36" s="274">
        <f t="shared" si="4"/>
        <v>100</v>
      </c>
      <c r="N36" s="282"/>
      <c r="O36" s="272">
        <v>10351</v>
      </c>
      <c r="P36" s="271">
        <v>44475</v>
      </c>
    </row>
    <row r="37" spans="1:16" ht="30" customHeight="1">
      <c r="A37" s="293">
        <v>32</v>
      </c>
      <c r="B37" s="457"/>
      <c r="C37" s="222" t="s">
        <v>37</v>
      </c>
      <c r="D37" s="269">
        <v>1777</v>
      </c>
      <c r="E37" s="269">
        <v>1777</v>
      </c>
      <c r="F37" s="269">
        <v>0</v>
      </c>
      <c r="G37" s="269">
        <f t="shared" si="0"/>
        <v>1777</v>
      </c>
      <c r="H37" s="266">
        <f t="shared" si="1"/>
        <v>100</v>
      </c>
      <c r="I37" s="267">
        <f t="shared" ref="I37:I60" si="5">K37+L37</f>
        <v>1777</v>
      </c>
      <c r="J37" s="266">
        <f t="shared" si="3"/>
        <v>100</v>
      </c>
      <c r="K37" s="267">
        <v>1777</v>
      </c>
      <c r="L37" s="267">
        <v>0</v>
      </c>
      <c r="M37" s="274">
        <f t="shared" si="4"/>
        <v>100</v>
      </c>
      <c r="N37" s="282"/>
      <c r="O37" s="277">
        <v>0</v>
      </c>
      <c r="P37" s="276" t="s">
        <v>229</v>
      </c>
    </row>
    <row r="38" spans="1:16" ht="30" customHeight="1">
      <c r="A38" s="293">
        <v>33</v>
      </c>
      <c r="B38" s="457"/>
      <c r="C38" s="222" t="s">
        <v>35</v>
      </c>
      <c r="D38" s="269">
        <v>667</v>
      </c>
      <c r="E38" s="269">
        <v>667</v>
      </c>
      <c r="F38" s="269">
        <v>0</v>
      </c>
      <c r="G38" s="269">
        <f t="shared" ref="G38:G69" si="6">E38+F38</f>
        <v>667</v>
      </c>
      <c r="H38" s="266">
        <f t="shared" ref="H38:H69" si="7">(G38/D38)*100</f>
        <v>100</v>
      </c>
      <c r="I38" s="267">
        <f t="shared" si="5"/>
        <v>667</v>
      </c>
      <c r="J38" s="266">
        <f t="shared" ref="J38:J69" si="8">(I38/D38)*100</f>
        <v>100</v>
      </c>
      <c r="K38" s="267">
        <v>667</v>
      </c>
      <c r="L38" s="267">
        <v>0</v>
      </c>
      <c r="M38" s="274">
        <f t="shared" ref="M38:M61" si="9">(K38/D38)*100</f>
        <v>100</v>
      </c>
      <c r="N38" s="282"/>
      <c r="O38" s="272">
        <v>651</v>
      </c>
      <c r="P38" s="271">
        <v>44082</v>
      </c>
    </row>
    <row r="39" spans="1:16" ht="30" customHeight="1">
      <c r="A39" s="293">
        <v>34</v>
      </c>
      <c r="B39" s="457"/>
      <c r="C39" s="222" t="s">
        <v>34</v>
      </c>
      <c r="D39" s="269">
        <v>2058</v>
      </c>
      <c r="E39" s="269">
        <v>2058</v>
      </c>
      <c r="F39" s="269">
        <v>0</v>
      </c>
      <c r="G39" s="269">
        <f t="shared" si="6"/>
        <v>2058</v>
      </c>
      <c r="H39" s="266">
        <f t="shared" si="7"/>
        <v>100</v>
      </c>
      <c r="I39" s="267">
        <f t="shared" si="5"/>
        <v>2058</v>
      </c>
      <c r="J39" s="266">
        <f t="shared" si="8"/>
        <v>100</v>
      </c>
      <c r="K39" s="267">
        <v>2058</v>
      </c>
      <c r="L39" s="267">
        <v>0</v>
      </c>
      <c r="M39" s="274">
        <f t="shared" si="9"/>
        <v>100</v>
      </c>
      <c r="N39" s="282"/>
      <c r="O39" s="277">
        <v>2058</v>
      </c>
      <c r="P39" s="276">
        <v>44013</v>
      </c>
    </row>
    <row r="40" spans="1:16" ht="30" customHeight="1">
      <c r="A40" s="293">
        <v>35</v>
      </c>
      <c r="B40" s="457"/>
      <c r="C40" s="222" t="s">
        <v>33</v>
      </c>
      <c r="D40" s="269">
        <v>178</v>
      </c>
      <c r="E40" s="269">
        <v>178</v>
      </c>
      <c r="F40" s="269">
        <v>0</v>
      </c>
      <c r="G40" s="269">
        <f t="shared" si="6"/>
        <v>178</v>
      </c>
      <c r="H40" s="266">
        <f t="shared" si="7"/>
        <v>100</v>
      </c>
      <c r="I40" s="267">
        <f t="shared" si="5"/>
        <v>178</v>
      </c>
      <c r="J40" s="266">
        <f t="shared" si="8"/>
        <v>100</v>
      </c>
      <c r="K40" s="267">
        <v>178</v>
      </c>
      <c r="L40" s="267">
        <v>0</v>
      </c>
      <c r="M40" s="274">
        <f t="shared" si="9"/>
        <v>100</v>
      </c>
      <c r="N40" s="282"/>
      <c r="O40" s="272">
        <v>178</v>
      </c>
      <c r="P40" s="271">
        <v>44190</v>
      </c>
    </row>
    <row r="41" spans="1:16" ht="30" customHeight="1">
      <c r="A41" s="293">
        <v>36</v>
      </c>
      <c r="B41" s="457"/>
      <c r="C41" s="222" t="s">
        <v>31</v>
      </c>
      <c r="D41" s="269">
        <v>77</v>
      </c>
      <c r="E41" s="269">
        <v>77</v>
      </c>
      <c r="F41" s="269">
        <v>0</v>
      </c>
      <c r="G41" s="269">
        <f t="shared" si="6"/>
        <v>77</v>
      </c>
      <c r="H41" s="297">
        <f t="shared" si="7"/>
        <v>100</v>
      </c>
      <c r="I41" s="279">
        <f t="shared" si="5"/>
        <v>77</v>
      </c>
      <c r="J41" s="297">
        <f t="shared" si="8"/>
        <v>100</v>
      </c>
      <c r="K41" s="279">
        <v>77</v>
      </c>
      <c r="L41" s="279">
        <v>0</v>
      </c>
      <c r="M41" s="296">
        <f t="shared" si="9"/>
        <v>100</v>
      </c>
      <c r="N41" s="282"/>
      <c r="O41" s="277">
        <v>76</v>
      </c>
      <c r="P41" s="276">
        <v>43577</v>
      </c>
    </row>
    <row r="42" spans="1:16" ht="30" customHeight="1">
      <c r="A42" s="293">
        <v>37</v>
      </c>
      <c r="B42" s="457"/>
      <c r="C42" s="240" t="s">
        <v>29</v>
      </c>
      <c r="D42" s="295">
        <v>6119</v>
      </c>
      <c r="E42" s="295">
        <v>6119</v>
      </c>
      <c r="F42" s="295">
        <v>0</v>
      </c>
      <c r="G42" s="295">
        <f t="shared" si="6"/>
        <v>6119</v>
      </c>
      <c r="H42" s="266">
        <f t="shared" si="7"/>
        <v>100</v>
      </c>
      <c r="I42" s="267">
        <f t="shared" si="5"/>
        <v>6119</v>
      </c>
      <c r="J42" s="266">
        <f t="shared" si="8"/>
        <v>100</v>
      </c>
      <c r="K42" s="267">
        <v>6119</v>
      </c>
      <c r="L42" s="267">
        <v>0</v>
      </c>
      <c r="M42" s="274">
        <f t="shared" si="9"/>
        <v>100</v>
      </c>
      <c r="N42" s="294" t="s">
        <v>228</v>
      </c>
      <c r="O42" s="272">
        <v>6115</v>
      </c>
      <c r="P42" s="271">
        <v>44114</v>
      </c>
    </row>
    <row r="43" spans="1:16" ht="30" customHeight="1">
      <c r="A43" s="293">
        <v>38</v>
      </c>
      <c r="B43" s="457"/>
      <c r="C43" s="222" t="s">
        <v>28</v>
      </c>
      <c r="D43" s="269">
        <v>66</v>
      </c>
      <c r="E43" s="269">
        <v>66</v>
      </c>
      <c r="F43" s="269">
        <v>0</v>
      </c>
      <c r="G43" s="269">
        <f t="shared" si="6"/>
        <v>66</v>
      </c>
      <c r="H43" s="266">
        <f t="shared" si="7"/>
        <v>100</v>
      </c>
      <c r="I43" s="267">
        <f t="shared" si="5"/>
        <v>66</v>
      </c>
      <c r="J43" s="266">
        <f t="shared" si="8"/>
        <v>100</v>
      </c>
      <c r="K43" s="267">
        <v>66</v>
      </c>
      <c r="L43" s="267">
        <v>0</v>
      </c>
      <c r="M43" s="274">
        <f t="shared" si="9"/>
        <v>100</v>
      </c>
      <c r="N43" s="282"/>
      <c r="O43" s="272">
        <v>64</v>
      </c>
      <c r="P43" s="271">
        <v>43679</v>
      </c>
    </row>
    <row r="44" spans="1:16" ht="30" customHeight="1">
      <c r="A44" s="293">
        <v>39</v>
      </c>
      <c r="B44" s="457"/>
      <c r="C44" s="222" t="s">
        <v>27</v>
      </c>
      <c r="D44" s="269">
        <v>172</v>
      </c>
      <c r="E44" s="269">
        <v>172</v>
      </c>
      <c r="F44" s="269">
        <v>0</v>
      </c>
      <c r="G44" s="269">
        <f t="shared" si="6"/>
        <v>172</v>
      </c>
      <c r="H44" s="266">
        <f t="shared" si="7"/>
        <v>100</v>
      </c>
      <c r="I44" s="267">
        <f t="shared" si="5"/>
        <v>172</v>
      </c>
      <c r="J44" s="266">
        <f t="shared" si="8"/>
        <v>100</v>
      </c>
      <c r="K44" s="267">
        <v>172</v>
      </c>
      <c r="L44" s="267">
        <v>0</v>
      </c>
      <c r="M44" s="274">
        <f t="shared" si="9"/>
        <v>100</v>
      </c>
      <c r="N44" s="282"/>
      <c r="O44" s="277">
        <v>151</v>
      </c>
      <c r="P44" s="276">
        <v>44153</v>
      </c>
    </row>
    <row r="45" spans="1:16" ht="30" customHeight="1">
      <c r="A45" s="293">
        <v>40</v>
      </c>
      <c r="B45" s="457"/>
      <c r="C45" s="222" t="s">
        <v>26</v>
      </c>
      <c r="D45" s="269">
        <v>739</v>
      </c>
      <c r="E45" s="269">
        <v>739</v>
      </c>
      <c r="F45" s="269">
        <v>0</v>
      </c>
      <c r="G45" s="269">
        <f t="shared" si="6"/>
        <v>739</v>
      </c>
      <c r="H45" s="266">
        <f t="shared" si="7"/>
        <v>100</v>
      </c>
      <c r="I45" s="267">
        <f t="shared" si="5"/>
        <v>739</v>
      </c>
      <c r="J45" s="266">
        <f t="shared" si="8"/>
        <v>100</v>
      </c>
      <c r="K45" s="267">
        <v>739</v>
      </c>
      <c r="L45" s="267">
        <v>0</v>
      </c>
      <c r="M45" s="274">
        <f t="shared" si="9"/>
        <v>100</v>
      </c>
      <c r="N45" s="282"/>
      <c r="O45" s="272">
        <v>745</v>
      </c>
      <c r="P45" s="271">
        <v>44223</v>
      </c>
    </row>
    <row r="46" spans="1:16" ht="30" customHeight="1">
      <c r="A46" s="293">
        <v>41</v>
      </c>
      <c r="B46" s="457"/>
      <c r="C46" s="222" t="s">
        <v>24</v>
      </c>
      <c r="D46" s="269">
        <v>132</v>
      </c>
      <c r="E46" s="269">
        <v>132</v>
      </c>
      <c r="F46" s="269">
        <v>0</v>
      </c>
      <c r="G46" s="269">
        <f t="shared" si="6"/>
        <v>132</v>
      </c>
      <c r="H46" s="266">
        <f t="shared" si="7"/>
        <v>100</v>
      </c>
      <c r="I46" s="267">
        <f t="shared" si="5"/>
        <v>132</v>
      </c>
      <c r="J46" s="266">
        <f t="shared" si="8"/>
        <v>100</v>
      </c>
      <c r="K46" s="267">
        <v>132</v>
      </c>
      <c r="L46" s="267">
        <v>0</v>
      </c>
      <c r="M46" s="274">
        <f t="shared" si="9"/>
        <v>100</v>
      </c>
      <c r="N46" s="282"/>
      <c r="O46" s="277">
        <v>91</v>
      </c>
      <c r="P46" s="276">
        <v>44146</v>
      </c>
    </row>
    <row r="47" spans="1:16" ht="30" customHeight="1">
      <c r="A47" s="293">
        <v>42</v>
      </c>
      <c r="B47" s="457"/>
      <c r="C47" s="222" t="s">
        <v>23</v>
      </c>
      <c r="D47" s="269">
        <v>327</v>
      </c>
      <c r="E47" s="269">
        <v>327</v>
      </c>
      <c r="F47" s="269">
        <v>0</v>
      </c>
      <c r="G47" s="269">
        <f t="shared" si="6"/>
        <v>327</v>
      </c>
      <c r="H47" s="266">
        <f t="shared" si="7"/>
        <v>100</v>
      </c>
      <c r="I47" s="267">
        <f t="shared" si="5"/>
        <v>327</v>
      </c>
      <c r="J47" s="266">
        <f t="shared" si="8"/>
        <v>100</v>
      </c>
      <c r="K47" s="267">
        <v>327</v>
      </c>
      <c r="L47" s="267">
        <v>0</v>
      </c>
      <c r="M47" s="274">
        <f t="shared" si="9"/>
        <v>100</v>
      </c>
      <c r="N47" s="282"/>
      <c r="O47" s="272">
        <v>335</v>
      </c>
      <c r="P47" s="271">
        <v>43592</v>
      </c>
    </row>
    <row r="48" spans="1:16" ht="33.75" customHeight="1" thickBot="1">
      <c r="A48" s="292">
        <v>43</v>
      </c>
      <c r="B48" s="458"/>
      <c r="C48" s="291" t="s">
        <v>22</v>
      </c>
      <c r="D48" s="290">
        <v>986</v>
      </c>
      <c r="E48" s="290">
        <v>986</v>
      </c>
      <c r="F48" s="290">
        <v>0</v>
      </c>
      <c r="G48" s="290">
        <f t="shared" si="6"/>
        <v>986</v>
      </c>
      <c r="H48" s="289">
        <f t="shared" si="7"/>
        <v>100</v>
      </c>
      <c r="I48" s="288">
        <f t="shared" si="5"/>
        <v>986</v>
      </c>
      <c r="J48" s="287">
        <f t="shared" si="8"/>
        <v>100</v>
      </c>
      <c r="K48" s="286">
        <v>986</v>
      </c>
      <c r="L48" s="286">
        <v>0</v>
      </c>
      <c r="M48" s="285">
        <f t="shared" si="9"/>
        <v>100</v>
      </c>
      <c r="N48" s="284"/>
      <c r="O48" s="262">
        <v>965</v>
      </c>
      <c r="P48" s="261">
        <v>43752</v>
      </c>
    </row>
    <row r="49" spans="1:16" ht="31.5" customHeight="1">
      <c r="A49" s="283">
        <v>44</v>
      </c>
      <c r="B49" s="459" t="s">
        <v>14</v>
      </c>
      <c r="C49" s="222" t="s">
        <v>21</v>
      </c>
      <c r="D49" s="269">
        <v>1708</v>
      </c>
      <c r="E49" s="269">
        <v>1708</v>
      </c>
      <c r="F49" s="269">
        <v>0</v>
      </c>
      <c r="G49" s="269">
        <f t="shared" si="6"/>
        <v>1708</v>
      </c>
      <c r="H49" s="266">
        <f t="shared" si="7"/>
        <v>100</v>
      </c>
      <c r="I49" s="267">
        <f t="shared" si="5"/>
        <v>1708</v>
      </c>
      <c r="J49" s="266">
        <f t="shared" si="8"/>
        <v>100</v>
      </c>
      <c r="K49" s="267">
        <v>1708</v>
      </c>
      <c r="L49" s="267">
        <v>0</v>
      </c>
      <c r="M49" s="274">
        <f t="shared" si="9"/>
        <v>100</v>
      </c>
      <c r="N49" s="282"/>
      <c r="O49" s="277">
        <v>0</v>
      </c>
      <c r="P49" s="276"/>
    </row>
    <row r="50" spans="1:16" ht="30" customHeight="1">
      <c r="A50" s="137">
        <v>45</v>
      </c>
      <c r="B50" s="410"/>
      <c r="C50" s="222" t="s">
        <v>19</v>
      </c>
      <c r="D50" s="275">
        <v>222</v>
      </c>
      <c r="E50" s="275">
        <v>222</v>
      </c>
      <c r="F50" s="275">
        <v>0</v>
      </c>
      <c r="G50" s="269">
        <f t="shared" si="6"/>
        <v>222</v>
      </c>
      <c r="H50" s="266">
        <f t="shared" si="7"/>
        <v>100</v>
      </c>
      <c r="I50" s="267">
        <f t="shared" si="5"/>
        <v>222</v>
      </c>
      <c r="J50" s="266">
        <f t="shared" si="8"/>
        <v>100</v>
      </c>
      <c r="K50" s="267">
        <v>222</v>
      </c>
      <c r="L50" s="267">
        <v>0</v>
      </c>
      <c r="M50" s="274">
        <f t="shared" si="9"/>
        <v>100</v>
      </c>
      <c r="N50" s="282"/>
      <c r="O50" s="272">
        <v>341</v>
      </c>
      <c r="P50" s="271">
        <v>44561</v>
      </c>
    </row>
    <row r="51" spans="1:16" ht="59.25" customHeight="1">
      <c r="A51" s="137">
        <v>46</v>
      </c>
      <c r="B51" s="410"/>
      <c r="C51" s="222" t="s">
        <v>18</v>
      </c>
      <c r="D51" s="269">
        <v>3033</v>
      </c>
      <c r="E51" s="269">
        <v>3033</v>
      </c>
      <c r="F51" s="269">
        <v>0</v>
      </c>
      <c r="G51" s="269">
        <f t="shared" si="6"/>
        <v>3033</v>
      </c>
      <c r="H51" s="266">
        <f t="shared" si="7"/>
        <v>100</v>
      </c>
      <c r="I51" s="267">
        <f t="shared" si="5"/>
        <v>3033</v>
      </c>
      <c r="J51" s="266">
        <f t="shared" si="8"/>
        <v>100</v>
      </c>
      <c r="K51" s="267">
        <v>3033</v>
      </c>
      <c r="L51" s="267">
        <v>0</v>
      </c>
      <c r="M51" s="274">
        <f t="shared" si="9"/>
        <v>100</v>
      </c>
      <c r="N51" s="263" t="s">
        <v>227</v>
      </c>
      <c r="O51" s="277">
        <v>2772</v>
      </c>
      <c r="P51" s="276">
        <v>44034</v>
      </c>
    </row>
    <row r="52" spans="1:16" ht="34.5" customHeight="1">
      <c r="A52" s="137">
        <v>47</v>
      </c>
      <c r="B52" s="410"/>
      <c r="C52" s="222" t="s">
        <v>16</v>
      </c>
      <c r="D52" s="269">
        <v>90</v>
      </c>
      <c r="E52" s="269">
        <v>90</v>
      </c>
      <c r="F52" s="269">
        <v>0</v>
      </c>
      <c r="G52" s="269">
        <f t="shared" si="6"/>
        <v>90</v>
      </c>
      <c r="H52" s="266">
        <f t="shared" si="7"/>
        <v>100</v>
      </c>
      <c r="I52" s="267">
        <f t="shared" si="5"/>
        <v>90</v>
      </c>
      <c r="J52" s="266">
        <f t="shared" si="8"/>
        <v>100</v>
      </c>
      <c r="K52" s="267">
        <v>90</v>
      </c>
      <c r="L52" s="267">
        <v>0</v>
      </c>
      <c r="M52" s="274">
        <f t="shared" si="9"/>
        <v>100</v>
      </c>
      <c r="N52" s="273"/>
      <c r="O52" s="272">
        <v>90</v>
      </c>
      <c r="P52" s="271">
        <v>44218</v>
      </c>
    </row>
    <row r="53" spans="1:16" ht="35.25" customHeight="1">
      <c r="A53" s="137">
        <v>48</v>
      </c>
      <c r="B53" s="410"/>
      <c r="C53" s="222" t="s">
        <v>15</v>
      </c>
      <c r="D53" s="269">
        <v>1331</v>
      </c>
      <c r="E53" s="269">
        <v>1331</v>
      </c>
      <c r="F53" s="269">
        <v>0</v>
      </c>
      <c r="G53" s="269">
        <f t="shared" si="6"/>
        <v>1331</v>
      </c>
      <c r="H53" s="266">
        <f t="shared" si="7"/>
        <v>100</v>
      </c>
      <c r="I53" s="267">
        <f t="shared" si="5"/>
        <v>1331</v>
      </c>
      <c r="J53" s="266">
        <f t="shared" si="8"/>
        <v>100</v>
      </c>
      <c r="K53" s="267">
        <v>1331</v>
      </c>
      <c r="L53" s="267">
        <v>0</v>
      </c>
      <c r="M53" s="274">
        <f t="shared" si="9"/>
        <v>100</v>
      </c>
      <c r="N53" s="273"/>
      <c r="O53" s="277">
        <v>1165</v>
      </c>
      <c r="P53" s="276">
        <v>44020</v>
      </c>
    </row>
    <row r="54" spans="1:16" ht="43.5" customHeight="1">
      <c r="A54" s="137">
        <v>49</v>
      </c>
      <c r="B54" s="410"/>
      <c r="C54" s="240" t="s">
        <v>14</v>
      </c>
      <c r="D54" s="275">
        <v>8105</v>
      </c>
      <c r="E54" s="275">
        <v>8105</v>
      </c>
      <c r="F54" s="275">
        <v>0</v>
      </c>
      <c r="G54" s="275">
        <f t="shared" si="6"/>
        <v>8105</v>
      </c>
      <c r="H54" s="266">
        <f t="shared" si="7"/>
        <v>100</v>
      </c>
      <c r="I54" s="267">
        <f t="shared" si="5"/>
        <v>8105</v>
      </c>
      <c r="J54" s="266">
        <f t="shared" si="8"/>
        <v>100</v>
      </c>
      <c r="K54" s="267">
        <v>8105</v>
      </c>
      <c r="L54" s="267">
        <v>0</v>
      </c>
      <c r="M54" s="274">
        <f t="shared" si="9"/>
        <v>100</v>
      </c>
      <c r="N54" s="281" t="s">
        <v>226</v>
      </c>
      <c r="O54" s="272">
        <v>6732</v>
      </c>
      <c r="P54" s="271">
        <v>43805</v>
      </c>
    </row>
    <row r="55" spans="1:16" ht="27.95" customHeight="1">
      <c r="A55" s="137">
        <v>50</v>
      </c>
      <c r="B55" s="410"/>
      <c r="C55" s="222" t="s">
        <v>12</v>
      </c>
      <c r="D55" s="269">
        <v>337</v>
      </c>
      <c r="E55" s="269">
        <v>337</v>
      </c>
      <c r="F55" s="269">
        <v>0</v>
      </c>
      <c r="G55" s="269">
        <f t="shared" si="6"/>
        <v>337</v>
      </c>
      <c r="H55" s="266">
        <f t="shared" si="7"/>
        <v>100</v>
      </c>
      <c r="I55" s="267">
        <f t="shared" si="5"/>
        <v>337</v>
      </c>
      <c r="J55" s="266">
        <f t="shared" si="8"/>
        <v>100</v>
      </c>
      <c r="K55" s="267">
        <v>337</v>
      </c>
      <c r="L55" s="267">
        <v>0</v>
      </c>
      <c r="M55" s="274">
        <f t="shared" si="9"/>
        <v>100</v>
      </c>
      <c r="N55" s="273"/>
      <c r="O55" s="272">
        <v>0</v>
      </c>
      <c r="P55" s="271"/>
    </row>
    <row r="56" spans="1:16" ht="31.5" customHeight="1">
      <c r="A56" s="137">
        <v>51</v>
      </c>
      <c r="B56" s="410"/>
      <c r="C56" s="215" t="s">
        <v>11</v>
      </c>
      <c r="D56" s="269">
        <v>914</v>
      </c>
      <c r="E56" s="269">
        <v>914</v>
      </c>
      <c r="F56" s="269">
        <v>0</v>
      </c>
      <c r="G56" s="269">
        <f t="shared" si="6"/>
        <v>914</v>
      </c>
      <c r="H56" s="266">
        <f t="shared" si="7"/>
        <v>100</v>
      </c>
      <c r="I56" s="267">
        <f t="shared" si="5"/>
        <v>914</v>
      </c>
      <c r="J56" s="266">
        <f t="shared" si="8"/>
        <v>100</v>
      </c>
      <c r="K56" s="267">
        <v>914</v>
      </c>
      <c r="L56" s="267">
        <v>0</v>
      </c>
      <c r="M56" s="274">
        <f t="shared" si="9"/>
        <v>100</v>
      </c>
      <c r="N56" s="280" t="s">
        <v>225</v>
      </c>
      <c r="O56" s="277">
        <v>693</v>
      </c>
      <c r="P56" s="276">
        <v>43630</v>
      </c>
    </row>
    <row r="57" spans="1:16" ht="33.75" customHeight="1">
      <c r="A57" s="137">
        <v>52</v>
      </c>
      <c r="B57" s="410"/>
      <c r="C57" s="215" t="s">
        <v>10</v>
      </c>
      <c r="D57" s="269">
        <v>2292</v>
      </c>
      <c r="E57" s="279">
        <v>2292</v>
      </c>
      <c r="F57" s="269">
        <v>0</v>
      </c>
      <c r="G57" s="269">
        <f t="shared" si="6"/>
        <v>2292</v>
      </c>
      <c r="H57" s="266">
        <f t="shared" si="7"/>
        <v>100</v>
      </c>
      <c r="I57" s="267">
        <f t="shared" si="5"/>
        <v>2292</v>
      </c>
      <c r="J57" s="266">
        <f t="shared" si="8"/>
        <v>100</v>
      </c>
      <c r="K57" s="278">
        <v>2279</v>
      </c>
      <c r="L57" s="278">
        <v>13</v>
      </c>
      <c r="M57" s="274">
        <f t="shared" si="9"/>
        <v>99.432809773123907</v>
      </c>
      <c r="N57" s="273"/>
      <c r="O57" s="272">
        <v>0</v>
      </c>
      <c r="P57" s="271"/>
    </row>
    <row r="58" spans="1:16" ht="30" customHeight="1">
      <c r="A58" s="137">
        <v>53</v>
      </c>
      <c r="B58" s="410"/>
      <c r="C58" s="215" t="s">
        <v>8</v>
      </c>
      <c r="D58" s="269">
        <v>462</v>
      </c>
      <c r="E58" s="267">
        <v>462</v>
      </c>
      <c r="F58" s="269">
        <v>0</v>
      </c>
      <c r="G58" s="269">
        <f t="shared" si="6"/>
        <v>462</v>
      </c>
      <c r="H58" s="266">
        <f t="shared" si="7"/>
        <v>100</v>
      </c>
      <c r="I58" s="267">
        <f t="shared" si="5"/>
        <v>462</v>
      </c>
      <c r="J58" s="266">
        <f t="shared" si="8"/>
        <v>100</v>
      </c>
      <c r="K58" s="267">
        <v>462</v>
      </c>
      <c r="L58" s="267">
        <v>0</v>
      </c>
      <c r="M58" s="274">
        <f t="shared" si="9"/>
        <v>100</v>
      </c>
      <c r="N58" s="273"/>
      <c r="O58" s="277">
        <v>0</v>
      </c>
      <c r="P58" s="276"/>
    </row>
    <row r="59" spans="1:16" ht="30" customHeight="1">
      <c r="A59" s="137">
        <v>54</v>
      </c>
      <c r="B59" s="410"/>
      <c r="C59" s="215" t="s">
        <v>6</v>
      </c>
      <c r="D59" s="269">
        <v>852</v>
      </c>
      <c r="E59" s="275">
        <v>852</v>
      </c>
      <c r="F59" s="269">
        <v>0</v>
      </c>
      <c r="G59" s="269">
        <f t="shared" si="6"/>
        <v>852</v>
      </c>
      <c r="H59" s="266">
        <f t="shared" si="7"/>
        <v>100</v>
      </c>
      <c r="I59" s="267">
        <f t="shared" si="5"/>
        <v>852</v>
      </c>
      <c r="J59" s="266">
        <f t="shared" si="8"/>
        <v>100</v>
      </c>
      <c r="K59" s="267">
        <v>852</v>
      </c>
      <c r="L59" s="267">
        <v>0</v>
      </c>
      <c r="M59" s="274">
        <f t="shared" si="9"/>
        <v>100</v>
      </c>
      <c r="N59" s="273"/>
      <c r="O59" s="272">
        <v>323</v>
      </c>
      <c r="P59" s="271">
        <v>43853</v>
      </c>
    </row>
    <row r="60" spans="1:16" ht="43.5" customHeight="1" thickBot="1">
      <c r="A60" s="137">
        <v>55</v>
      </c>
      <c r="B60" s="411"/>
      <c r="C60" s="215" t="s">
        <v>5</v>
      </c>
      <c r="D60" s="270">
        <v>209</v>
      </c>
      <c r="E60" s="270">
        <v>209</v>
      </c>
      <c r="F60" s="270">
        <v>0</v>
      </c>
      <c r="G60" s="269">
        <f t="shared" si="6"/>
        <v>209</v>
      </c>
      <c r="H60" s="268">
        <f t="shared" si="7"/>
        <v>100</v>
      </c>
      <c r="I60" s="267">
        <f t="shared" si="5"/>
        <v>209</v>
      </c>
      <c r="J60" s="266">
        <f t="shared" si="8"/>
        <v>100</v>
      </c>
      <c r="K60" s="265">
        <v>209</v>
      </c>
      <c r="L60" s="265">
        <v>0</v>
      </c>
      <c r="M60" s="264">
        <f t="shared" si="9"/>
        <v>100</v>
      </c>
      <c r="N60" s="263" t="s">
        <v>224</v>
      </c>
      <c r="O60" s="262">
        <v>178</v>
      </c>
      <c r="P60" s="261">
        <v>44235</v>
      </c>
    </row>
    <row r="61" spans="1:16" ht="57" customHeight="1" thickBot="1">
      <c r="A61" s="460" t="s">
        <v>3</v>
      </c>
      <c r="B61" s="461"/>
      <c r="C61" s="462"/>
      <c r="D61" s="260">
        <f>SUM(D6:D60)</f>
        <v>152604</v>
      </c>
      <c r="E61" s="260">
        <f>SUM(E6:E60)</f>
        <v>152604</v>
      </c>
      <c r="F61" s="260">
        <f>SUM(F6:F60)</f>
        <v>0</v>
      </c>
      <c r="G61" s="260">
        <f>SUM(G6:G60)</f>
        <v>152604</v>
      </c>
      <c r="H61" s="259">
        <f t="shared" si="7"/>
        <v>100</v>
      </c>
      <c r="I61" s="260">
        <f>SUM(I6:I60)</f>
        <v>152604</v>
      </c>
      <c r="J61" s="259">
        <f t="shared" si="8"/>
        <v>100</v>
      </c>
      <c r="K61" s="260">
        <f>SUM(K6:K60)</f>
        <v>152558</v>
      </c>
      <c r="L61" s="260">
        <f>SUM(L6:L60)</f>
        <v>46</v>
      </c>
      <c r="M61" s="259">
        <f t="shared" si="9"/>
        <v>99.969856622369008</v>
      </c>
      <c r="N61" s="258"/>
      <c r="O61" s="257">
        <f>SUM(O6:O60)</f>
        <v>98068</v>
      </c>
      <c r="P61" s="256"/>
    </row>
    <row r="62" spans="1:16" ht="30" customHeight="1">
      <c r="A62" s="255"/>
      <c r="B62" s="255"/>
    </row>
    <row r="63" spans="1:16" ht="25.5" customHeight="1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4" t="s">
        <v>0</v>
      </c>
      <c r="N63" s="463" t="s">
        <v>2</v>
      </c>
      <c r="O63" s="463"/>
      <c r="P63" s="463"/>
    </row>
    <row r="64" spans="1:16" ht="17.25" customHeight="1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4" t="s">
        <v>0</v>
      </c>
      <c r="N64" s="463" t="s">
        <v>1</v>
      </c>
      <c r="O64" s="463"/>
      <c r="P64" s="463"/>
    </row>
    <row r="65" spans="13:14" ht="15.75">
      <c r="M65" s="464" t="s">
        <v>0</v>
      </c>
      <c r="N65" s="464"/>
    </row>
  </sheetData>
  <mergeCells count="18">
    <mergeCell ref="N63:P63"/>
    <mergeCell ref="N64:P64"/>
    <mergeCell ref="M65:N65"/>
    <mergeCell ref="B6:B22"/>
    <mergeCell ref="B23:B28"/>
    <mergeCell ref="B29:B48"/>
    <mergeCell ref="B49:B60"/>
    <mergeCell ref="A61:C61"/>
    <mergeCell ref="A1:P1"/>
    <mergeCell ref="A2:P2"/>
    <mergeCell ref="A4:A5"/>
    <mergeCell ref="B4:B5"/>
    <mergeCell ref="C4:C5"/>
    <mergeCell ref="D4:H4"/>
    <mergeCell ref="I4:J4"/>
    <mergeCell ref="K4:M4"/>
    <mergeCell ref="N4:N5"/>
    <mergeCell ref="O4:P4"/>
  </mergeCells>
  <pageMargins left="0.9055118110236221" right="0" top="0.35433070866141736" bottom="0" header="0.31496062992125984" footer="0.31496062992125984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2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L59"/>
    </sheetView>
  </sheetViews>
  <sheetFormatPr defaultRowHeight="12.75"/>
  <cols>
    <col min="1" max="1" width="7.42578125" style="1" customWidth="1"/>
    <col min="2" max="2" width="8.28515625" style="1" customWidth="1"/>
    <col min="3" max="3" width="26.85546875" style="1" customWidth="1"/>
    <col min="4" max="4" width="16.85546875" style="1" customWidth="1"/>
    <col min="5" max="5" width="16.85546875" style="1" hidden="1" customWidth="1"/>
    <col min="6" max="6" width="16.5703125" style="1" customWidth="1"/>
    <col min="7" max="7" width="16.42578125" style="1" customWidth="1"/>
    <col min="8" max="8" width="16" style="1" customWidth="1"/>
    <col min="9" max="9" width="12.42578125" style="1" customWidth="1"/>
    <col min="10" max="10" width="7.85546875" style="1" hidden="1" customWidth="1"/>
    <col min="11" max="11" width="40.7109375" style="1" customWidth="1"/>
    <col min="12" max="12" width="7.7109375" style="1" customWidth="1"/>
    <col min="13" max="16384" width="9.140625" style="1"/>
  </cols>
  <sheetData>
    <row r="1" spans="1:12" ht="43.5" customHeight="1" thickBot="1">
      <c r="A1" s="465" t="s">
        <v>98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54"/>
    </row>
    <row r="2" spans="1:12" ht="27.75" customHeight="1">
      <c r="A2" s="466" t="s">
        <v>97</v>
      </c>
      <c r="B2" s="467" t="s">
        <v>96</v>
      </c>
      <c r="C2" s="468" t="s">
        <v>95</v>
      </c>
      <c r="D2" s="470" t="s">
        <v>94</v>
      </c>
      <c r="E2" s="471"/>
      <c r="F2" s="471"/>
      <c r="G2" s="471"/>
      <c r="H2" s="471"/>
      <c r="I2" s="472"/>
      <c r="J2" s="473" t="s">
        <v>93</v>
      </c>
      <c r="K2" s="475" t="s">
        <v>92</v>
      </c>
      <c r="L2" s="53"/>
    </row>
    <row r="3" spans="1:12" ht="137.25" customHeight="1" thickBot="1">
      <c r="A3" s="417"/>
      <c r="B3" s="419"/>
      <c r="C3" s="469"/>
      <c r="D3" s="353" t="s">
        <v>91</v>
      </c>
      <c r="E3" s="354" t="s">
        <v>90</v>
      </c>
      <c r="F3" s="355" t="s">
        <v>257</v>
      </c>
      <c r="G3" s="355" t="s">
        <v>89</v>
      </c>
      <c r="H3" s="355" t="s">
        <v>88</v>
      </c>
      <c r="I3" s="355" t="s">
        <v>87</v>
      </c>
      <c r="J3" s="474"/>
      <c r="K3" s="476"/>
      <c r="L3" s="52"/>
    </row>
    <row r="4" spans="1:12" s="7" customFormat="1" ht="20.100000000000001" customHeight="1">
      <c r="A4" s="51">
        <v>1</v>
      </c>
      <c r="B4" s="477" t="s">
        <v>86</v>
      </c>
      <c r="C4" s="38" t="s">
        <v>85</v>
      </c>
      <c r="D4" s="350">
        <v>54202</v>
      </c>
      <c r="E4" s="351">
        <v>48989</v>
      </c>
      <c r="F4" s="351">
        <v>0</v>
      </c>
      <c r="G4" s="351">
        <f t="shared" ref="G4:G35" si="0">SUM(E4:F4)</f>
        <v>48989</v>
      </c>
      <c r="H4" s="352">
        <f t="shared" ref="H4:H35" si="1">(G4/D4)*100</f>
        <v>90.38227371683702</v>
      </c>
      <c r="I4" s="20">
        <f t="shared" ref="I4:I35" si="2">D4-G4</f>
        <v>5213</v>
      </c>
      <c r="J4" s="27" t="e">
        <f>IF(H4&gt;=#REF!,100,(H4/#REF!)*100)</f>
        <v>#REF!</v>
      </c>
      <c r="K4" s="356" t="s">
        <v>84</v>
      </c>
      <c r="L4" s="18"/>
    </row>
    <row r="5" spans="1:12" s="7" customFormat="1" ht="20.100000000000001" customHeight="1">
      <c r="A5" s="25">
        <v>2</v>
      </c>
      <c r="B5" s="478"/>
      <c r="C5" s="37" t="s">
        <v>83</v>
      </c>
      <c r="D5" s="50">
        <v>127851</v>
      </c>
      <c r="E5" s="30">
        <v>125687</v>
      </c>
      <c r="F5" s="30">
        <v>0</v>
      </c>
      <c r="G5" s="30">
        <f t="shared" si="0"/>
        <v>125687</v>
      </c>
      <c r="H5" s="29">
        <f t="shared" si="1"/>
        <v>98.307404713299078</v>
      </c>
      <c r="I5" s="28">
        <f t="shared" si="2"/>
        <v>2164</v>
      </c>
      <c r="J5" s="36" t="e">
        <f>IF(H5&gt;=#REF!,100,(H5/#REF!)*100)</f>
        <v>#REF!</v>
      </c>
      <c r="K5" s="26" t="s">
        <v>82</v>
      </c>
      <c r="L5" s="18"/>
    </row>
    <row r="6" spans="1:12" s="7" customFormat="1" ht="20.100000000000001" customHeight="1">
      <c r="A6" s="25">
        <v>3</v>
      </c>
      <c r="B6" s="478"/>
      <c r="C6" s="37" t="s">
        <v>81</v>
      </c>
      <c r="D6" s="31">
        <v>38108</v>
      </c>
      <c r="E6" s="30">
        <v>37718</v>
      </c>
      <c r="F6" s="30">
        <v>233</v>
      </c>
      <c r="G6" s="30">
        <f t="shared" si="0"/>
        <v>37951</v>
      </c>
      <c r="H6" s="29">
        <f t="shared" si="1"/>
        <v>99.58801301563976</v>
      </c>
      <c r="I6" s="28">
        <f t="shared" si="2"/>
        <v>157</v>
      </c>
      <c r="J6" s="27" t="e">
        <f>IF(H6&gt;=#REF!,100,(H6/#REF!)*100)</f>
        <v>#REF!</v>
      </c>
      <c r="K6" s="26"/>
      <c r="L6" s="18"/>
    </row>
    <row r="7" spans="1:12" s="7" customFormat="1" ht="20.100000000000001" customHeight="1">
      <c r="A7" s="25">
        <v>4</v>
      </c>
      <c r="B7" s="478"/>
      <c r="C7" s="38" t="s">
        <v>80</v>
      </c>
      <c r="D7" s="35">
        <v>37748</v>
      </c>
      <c r="E7" s="34">
        <v>31490</v>
      </c>
      <c r="F7" s="34">
        <v>0</v>
      </c>
      <c r="G7" s="34">
        <f t="shared" si="0"/>
        <v>31490</v>
      </c>
      <c r="H7" s="33">
        <f t="shared" si="1"/>
        <v>83.42163823248913</v>
      </c>
      <c r="I7" s="20">
        <f t="shared" si="2"/>
        <v>6258</v>
      </c>
      <c r="J7" s="27" t="e">
        <f>IF(H7&gt;=#REF!,100,(H7/#REF!)*100)</f>
        <v>#REF!</v>
      </c>
      <c r="K7" s="26" t="s">
        <v>79</v>
      </c>
      <c r="L7" s="18"/>
    </row>
    <row r="8" spans="1:12" s="7" customFormat="1" ht="20.100000000000001" customHeight="1">
      <c r="A8" s="25">
        <v>5</v>
      </c>
      <c r="B8" s="478"/>
      <c r="C8" s="37" t="s">
        <v>78</v>
      </c>
      <c r="D8" s="31">
        <v>240217</v>
      </c>
      <c r="E8" s="30">
        <v>239292</v>
      </c>
      <c r="F8" s="30">
        <v>190</v>
      </c>
      <c r="G8" s="30">
        <f t="shared" si="0"/>
        <v>239482</v>
      </c>
      <c r="H8" s="29">
        <f t="shared" si="1"/>
        <v>99.69402665090314</v>
      </c>
      <c r="I8" s="28">
        <f t="shared" si="2"/>
        <v>735</v>
      </c>
      <c r="J8" s="27" t="e">
        <f>IF(H8&gt;=#REF!,100,(H8/#REF!)*100)</f>
        <v>#REF!</v>
      </c>
      <c r="K8" s="26"/>
      <c r="L8" s="18"/>
    </row>
    <row r="9" spans="1:12" s="7" customFormat="1" ht="20.100000000000001" customHeight="1">
      <c r="A9" s="25">
        <v>6</v>
      </c>
      <c r="B9" s="478"/>
      <c r="C9" s="37" t="s">
        <v>77</v>
      </c>
      <c r="D9" s="31">
        <v>83601</v>
      </c>
      <c r="E9" s="30">
        <v>82883</v>
      </c>
      <c r="F9" s="30">
        <v>59</v>
      </c>
      <c r="G9" s="30">
        <f t="shared" si="0"/>
        <v>82942</v>
      </c>
      <c r="H9" s="29">
        <f t="shared" si="1"/>
        <v>99.211731917082332</v>
      </c>
      <c r="I9" s="28">
        <f t="shared" si="2"/>
        <v>659</v>
      </c>
      <c r="J9" s="27" t="e">
        <f>IF(H9&gt;=#REF!,100,(H9/#REF!)*100)</f>
        <v>#REF!</v>
      </c>
      <c r="K9" s="26"/>
      <c r="L9" s="18"/>
    </row>
    <row r="10" spans="1:12" s="7" customFormat="1" ht="20.100000000000001" customHeight="1">
      <c r="A10" s="25">
        <v>7</v>
      </c>
      <c r="B10" s="478"/>
      <c r="C10" s="37" t="s">
        <v>76</v>
      </c>
      <c r="D10" s="31">
        <v>132814</v>
      </c>
      <c r="E10" s="30">
        <v>131098</v>
      </c>
      <c r="F10" s="30">
        <v>77</v>
      </c>
      <c r="G10" s="30">
        <f t="shared" si="0"/>
        <v>131175</v>
      </c>
      <c r="H10" s="29">
        <f t="shared" si="1"/>
        <v>98.76594334934569</v>
      </c>
      <c r="I10" s="28">
        <f t="shared" si="2"/>
        <v>1639</v>
      </c>
      <c r="J10" s="27" t="e">
        <f>IF(H10&gt;=#REF!,100,(H10/#REF!)*100)</f>
        <v>#REF!</v>
      </c>
      <c r="K10" s="26" t="s">
        <v>75</v>
      </c>
      <c r="L10" s="18"/>
    </row>
    <row r="11" spans="1:12" s="7" customFormat="1" ht="20.100000000000001" customHeight="1">
      <c r="A11" s="25">
        <v>8</v>
      </c>
      <c r="B11" s="478"/>
      <c r="C11" s="37" t="s">
        <v>74</v>
      </c>
      <c r="D11" s="31">
        <v>83050</v>
      </c>
      <c r="E11" s="30">
        <v>82985</v>
      </c>
      <c r="F11" s="30">
        <v>0</v>
      </c>
      <c r="G11" s="30">
        <f t="shared" si="0"/>
        <v>82985</v>
      </c>
      <c r="H11" s="29">
        <f t="shared" si="1"/>
        <v>99.921733895243818</v>
      </c>
      <c r="I11" s="28">
        <f t="shared" si="2"/>
        <v>65</v>
      </c>
      <c r="J11" s="27" t="e">
        <f>IF(H11&gt;=#REF!,100,(H11/#REF!)*100)</f>
        <v>#REF!</v>
      </c>
      <c r="K11" s="26"/>
      <c r="L11" s="18"/>
    </row>
    <row r="12" spans="1:12" s="7" customFormat="1" ht="20.100000000000001" customHeight="1">
      <c r="A12" s="25">
        <v>9</v>
      </c>
      <c r="B12" s="478"/>
      <c r="C12" s="37" t="s">
        <v>73</v>
      </c>
      <c r="D12" s="31">
        <v>65609</v>
      </c>
      <c r="E12" s="30">
        <v>64527</v>
      </c>
      <c r="F12" s="30">
        <v>0</v>
      </c>
      <c r="G12" s="30">
        <f t="shared" si="0"/>
        <v>64527</v>
      </c>
      <c r="H12" s="29">
        <f t="shared" si="1"/>
        <v>98.350836013351824</v>
      </c>
      <c r="I12" s="28">
        <f t="shared" si="2"/>
        <v>1082</v>
      </c>
      <c r="J12" s="27" t="e">
        <f>IF(H12&gt;=#REF!,100,(H12/#REF!)*100)</f>
        <v>#REF!</v>
      </c>
      <c r="K12" s="26" t="s">
        <v>72</v>
      </c>
      <c r="L12" s="18"/>
    </row>
    <row r="13" spans="1:12" s="7" customFormat="1" ht="20.100000000000001" customHeight="1">
      <c r="A13" s="25">
        <v>10</v>
      </c>
      <c r="B13" s="478"/>
      <c r="C13" s="37" t="s">
        <v>71</v>
      </c>
      <c r="D13" s="31">
        <v>124176</v>
      </c>
      <c r="E13" s="30">
        <v>123052</v>
      </c>
      <c r="F13" s="30">
        <v>60</v>
      </c>
      <c r="G13" s="30">
        <f t="shared" si="0"/>
        <v>123112</v>
      </c>
      <c r="H13" s="29">
        <f t="shared" si="1"/>
        <v>99.143151655714462</v>
      </c>
      <c r="I13" s="28">
        <f t="shared" si="2"/>
        <v>1064</v>
      </c>
      <c r="J13" s="27" t="e">
        <f>IF(H13&gt;=#REF!,100,(H13/#REF!)*100)</f>
        <v>#REF!</v>
      </c>
      <c r="K13" s="26"/>
      <c r="L13" s="18"/>
    </row>
    <row r="14" spans="1:12" s="7" customFormat="1" ht="20.100000000000001" customHeight="1">
      <c r="A14" s="25">
        <v>11</v>
      </c>
      <c r="B14" s="478"/>
      <c r="C14" s="37" t="s">
        <v>70</v>
      </c>
      <c r="D14" s="31">
        <v>158097</v>
      </c>
      <c r="E14" s="30">
        <v>157136</v>
      </c>
      <c r="F14" s="30">
        <v>0</v>
      </c>
      <c r="G14" s="30">
        <f t="shared" si="0"/>
        <v>157136</v>
      </c>
      <c r="H14" s="29">
        <f t="shared" si="1"/>
        <v>99.39214532850086</v>
      </c>
      <c r="I14" s="28">
        <f t="shared" si="2"/>
        <v>961</v>
      </c>
      <c r="J14" s="27" t="e">
        <f>IF(H14&gt;=#REF!,100,(H14/#REF!)*100)</f>
        <v>#REF!</v>
      </c>
      <c r="K14" s="26" t="s">
        <v>69</v>
      </c>
      <c r="L14" s="18"/>
    </row>
    <row r="15" spans="1:12" s="7" customFormat="1" ht="20.100000000000001" customHeight="1">
      <c r="A15" s="25">
        <v>12</v>
      </c>
      <c r="B15" s="478"/>
      <c r="C15" s="37" t="s">
        <v>68</v>
      </c>
      <c r="D15" s="31">
        <v>311731</v>
      </c>
      <c r="E15" s="30">
        <v>305376</v>
      </c>
      <c r="F15" s="30">
        <v>534</v>
      </c>
      <c r="G15" s="30">
        <f t="shared" si="0"/>
        <v>305910</v>
      </c>
      <c r="H15" s="29">
        <f t="shared" si="1"/>
        <v>98.13268491102906</v>
      </c>
      <c r="I15" s="28">
        <f t="shared" si="2"/>
        <v>5821</v>
      </c>
      <c r="J15" s="27" t="e">
        <f>IF(H15&gt;=#REF!,100,(H15/#REF!)*100)</f>
        <v>#REF!</v>
      </c>
      <c r="K15" s="26" t="s">
        <v>67</v>
      </c>
      <c r="L15" s="18"/>
    </row>
    <row r="16" spans="1:12" s="7" customFormat="1" ht="25.5" customHeight="1">
      <c r="A16" s="25">
        <v>13</v>
      </c>
      <c r="B16" s="478"/>
      <c r="C16" s="38" t="s">
        <v>66</v>
      </c>
      <c r="D16" s="35">
        <v>84617</v>
      </c>
      <c r="E16" s="34">
        <v>38275</v>
      </c>
      <c r="F16" s="34">
        <v>202</v>
      </c>
      <c r="G16" s="34">
        <f t="shared" si="0"/>
        <v>38477</v>
      </c>
      <c r="H16" s="33">
        <f t="shared" si="1"/>
        <v>45.471950080953</v>
      </c>
      <c r="I16" s="20">
        <f t="shared" si="2"/>
        <v>46140</v>
      </c>
      <c r="J16" s="36" t="e">
        <f>IF(H16&gt;=#REF!,100,(H16/#REF!)*100)</f>
        <v>#REF!</v>
      </c>
      <c r="K16" s="39" t="s">
        <v>65</v>
      </c>
      <c r="L16" s="49"/>
    </row>
    <row r="17" spans="1:12" s="7" customFormat="1" ht="27.75" customHeight="1">
      <c r="A17" s="25">
        <v>14</v>
      </c>
      <c r="B17" s="478"/>
      <c r="C17" s="38" t="s">
        <v>64</v>
      </c>
      <c r="D17" s="35">
        <v>87289</v>
      </c>
      <c r="E17" s="34">
        <v>69563</v>
      </c>
      <c r="F17" s="34">
        <v>223</v>
      </c>
      <c r="G17" s="34">
        <f t="shared" si="0"/>
        <v>69786</v>
      </c>
      <c r="H17" s="33">
        <f t="shared" si="1"/>
        <v>79.948217988520881</v>
      </c>
      <c r="I17" s="20">
        <f t="shared" si="2"/>
        <v>17503</v>
      </c>
      <c r="J17" s="48" t="e">
        <f>IF(H17&gt;=#REF!,100,(H17/#REF!)*100)</f>
        <v>#REF!</v>
      </c>
      <c r="K17" s="39" t="s">
        <v>63</v>
      </c>
      <c r="L17" s="18"/>
    </row>
    <row r="18" spans="1:12" s="7" customFormat="1" ht="20.100000000000001" customHeight="1">
      <c r="A18" s="25">
        <v>15</v>
      </c>
      <c r="B18" s="478"/>
      <c r="C18" s="47" t="s">
        <v>62</v>
      </c>
      <c r="D18" s="46">
        <v>344254</v>
      </c>
      <c r="E18" s="45">
        <v>342502</v>
      </c>
      <c r="F18" s="45">
        <v>310</v>
      </c>
      <c r="G18" s="45">
        <f t="shared" si="0"/>
        <v>342812</v>
      </c>
      <c r="H18" s="44">
        <f t="shared" si="1"/>
        <v>99.581123240398071</v>
      </c>
      <c r="I18" s="28">
        <f t="shared" si="2"/>
        <v>1442</v>
      </c>
      <c r="J18" s="27" t="e">
        <f>IF(H18&gt;=#REF!,100,(H18/#REF!)*100)</f>
        <v>#REF!</v>
      </c>
      <c r="K18" s="43"/>
      <c r="L18" s="42"/>
    </row>
    <row r="19" spans="1:12" s="7" customFormat="1" ht="23.25" customHeight="1">
      <c r="A19" s="25">
        <v>16</v>
      </c>
      <c r="B19" s="478"/>
      <c r="C19" s="38" t="s">
        <v>61</v>
      </c>
      <c r="D19" s="35">
        <v>114326</v>
      </c>
      <c r="E19" s="34">
        <v>107870</v>
      </c>
      <c r="F19" s="34">
        <v>0</v>
      </c>
      <c r="G19" s="34">
        <f t="shared" si="0"/>
        <v>107870</v>
      </c>
      <c r="H19" s="33">
        <f t="shared" si="1"/>
        <v>94.352990570823778</v>
      </c>
      <c r="I19" s="20">
        <f t="shared" si="2"/>
        <v>6456</v>
      </c>
      <c r="J19" s="27" t="e">
        <f>IF(H19&gt;=#REF!,100,(H19/#REF!)*100)</f>
        <v>#REF!</v>
      </c>
      <c r="K19" s="26" t="s">
        <v>60</v>
      </c>
      <c r="L19" s="18"/>
    </row>
    <row r="20" spans="1:12" s="7" customFormat="1" ht="20.100000000000001" customHeight="1">
      <c r="A20" s="25">
        <v>17</v>
      </c>
      <c r="B20" s="479"/>
      <c r="C20" s="37" t="s">
        <v>58</v>
      </c>
      <c r="D20" s="31">
        <v>160242</v>
      </c>
      <c r="E20" s="30">
        <v>159742</v>
      </c>
      <c r="F20" s="30">
        <v>106</v>
      </c>
      <c r="G20" s="30">
        <f t="shared" si="0"/>
        <v>159848</v>
      </c>
      <c r="H20" s="29">
        <f t="shared" si="1"/>
        <v>99.754121890640405</v>
      </c>
      <c r="I20" s="28">
        <f t="shared" si="2"/>
        <v>394</v>
      </c>
      <c r="J20" s="27" t="e">
        <f>IF(H20&gt;=#REF!,100,(H20/#REF!)*100)</f>
        <v>#REF!</v>
      </c>
      <c r="K20" s="26"/>
      <c r="L20" s="18"/>
    </row>
    <row r="21" spans="1:12" s="7" customFormat="1" ht="29.25" customHeight="1">
      <c r="A21" s="25">
        <v>18</v>
      </c>
      <c r="B21" s="480" t="s">
        <v>57</v>
      </c>
      <c r="C21" s="38" t="s">
        <v>56</v>
      </c>
      <c r="D21" s="35">
        <v>31613</v>
      </c>
      <c r="E21" s="34">
        <v>23845</v>
      </c>
      <c r="F21" s="34">
        <v>0</v>
      </c>
      <c r="G21" s="34">
        <f t="shared" si="0"/>
        <v>23845</v>
      </c>
      <c r="H21" s="33">
        <f t="shared" si="1"/>
        <v>75.427830322968404</v>
      </c>
      <c r="I21" s="20">
        <f t="shared" si="2"/>
        <v>7768</v>
      </c>
      <c r="J21" s="36" t="e">
        <f>IF(H21&gt;=#REF!,100,(H21/#REF!)*100)</f>
        <v>#REF!</v>
      </c>
      <c r="K21" s="39" t="s">
        <v>55</v>
      </c>
      <c r="L21" s="18"/>
    </row>
    <row r="22" spans="1:12" s="7" customFormat="1" ht="20.100000000000001" customHeight="1">
      <c r="A22" s="25">
        <v>19</v>
      </c>
      <c r="B22" s="480"/>
      <c r="C22" s="37" t="s">
        <v>54</v>
      </c>
      <c r="D22" s="31">
        <v>30396</v>
      </c>
      <c r="E22" s="30">
        <v>30244</v>
      </c>
      <c r="F22" s="30">
        <v>0</v>
      </c>
      <c r="G22" s="30">
        <f t="shared" si="0"/>
        <v>30244</v>
      </c>
      <c r="H22" s="29">
        <f t="shared" si="1"/>
        <v>99.499934201868669</v>
      </c>
      <c r="I22" s="28">
        <f t="shared" si="2"/>
        <v>152</v>
      </c>
      <c r="J22" s="36" t="e">
        <f>IF(H22&gt;=#REF!,100,(H22/#REF!)*100)</f>
        <v>#REF!</v>
      </c>
      <c r="K22" s="26"/>
      <c r="L22" s="18"/>
    </row>
    <row r="23" spans="1:12" s="7" customFormat="1" ht="20.100000000000001" customHeight="1">
      <c r="A23" s="25">
        <v>20</v>
      </c>
      <c r="B23" s="480"/>
      <c r="C23" s="37" t="s">
        <v>53</v>
      </c>
      <c r="D23" s="31">
        <v>61591</v>
      </c>
      <c r="E23" s="30">
        <v>61359</v>
      </c>
      <c r="F23" s="30">
        <v>0</v>
      </c>
      <c r="G23" s="30">
        <f t="shared" si="0"/>
        <v>61359</v>
      </c>
      <c r="H23" s="29">
        <f t="shared" si="1"/>
        <v>99.623321589193225</v>
      </c>
      <c r="I23" s="28">
        <f t="shared" si="2"/>
        <v>232</v>
      </c>
      <c r="J23" s="36" t="e">
        <f>IF(H23&gt;=#REF!,100,(H23/#REF!)*100)</f>
        <v>#REF!</v>
      </c>
      <c r="K23" s="26"/>
      <c r="L23" s="18"/>
    </row>
    <row r="24" spans="1:12" s="7" customFormat="1" ht="20.100000000000001" customHeight="1">
      <c r="A24" s="25">
        <v>21</v>
      </c>
      <c r="B24" s="480"/>
      <c r="C24" s="37" t="s">
        <v>52</v>
      </c>
      <c r="D24" s="31">
        <v>47426</v>
      </c>
      <c r="E24" s="30">
        <v>47258</v>
      </c>
      <c r="F24" s="30">
        <v>93</v>
      </c>
      <c r="G24" s="30">
        <f t="shared" si="0"/>
        <v>47351</v>
      </c>
      <c r="H24" s="29">
        <f t="shared" si="1"/>
        <v>99.841858895964236</v>
      </c>
      <c r="I24" s="28">
        <f t="shared" si="2"/>
        <v>75</v>
      </c>
      <c r="J24" s="36" t="e">
        <f>IF(H24&gt;=#REF!,100,(H24/#REF!)*100)</f>
        <v>#REF!</v>
      </c>
      <c r="K24" s="26" t="s">
        <v>51</v>
      </c>
      <c r="L24" s="18"/>
    </row>
    <row r="25" spans="1:12" s="7" customFormat="1" ht="20.100000000000001" customHeight="1">
      <c r="A25" s="25">
        <v>22</v>
      </c>
      <c r="B25" s="480"/>
      <c r="C25" s="37" t="s">
        <v>50</v>
      </c>
      <c r="D25" s="31">
        <v>10068</v>
      </c>
      <c r="E25" s="30">
        <v>9983</v>
      </c>
      <c r="F25" s="30">
        <v>0</v>
      </c>
      <c r="G25" s="30">
        <f t="shared" si="0"/>
        <v>9983</v>
      </c>
      <c r="H25" s="29">
        <f t="shared" si="1"/>
        <v>99.155740961462058</v>
      </c>
      <c r="I25" s="28">
        <f t="shared" si="2"/>
        <v>85</v>
      </c>
      <c r="J25" s="36" t="e">
        <f>IF(H25&gt;=#REF!,100,(H25/#REF!)*100)</f>
        <v>#REF!</v>
      </c>
      <c r="K25" s="26"/>
      <c r="L25" s="18"/>
    </row>
    <row r="26" spans="1:12" s="7" customFormat="1" ht="20.100000000000001" customHeight="1">
      <c r="A26" s="25">
        <v>23</v>
      </c>
      <c r="B26" s="480"/>
      <c r="C26" s="37" t="s">
        <v>49</v>
      </c>
      <c r="D26" s="31">
        <v>89283</v>
      </c>
      <c r="E26" s="30">
        <v>87350</v>
      </c>
      <c r="F26" s="30">
        <v>205</v>
      </c>
      <c r="G26" s="30">
        <f t="shared" si="0"/>
        <v>87555</v>
      </c>
      <c r="H26" s="29">
        <f t="shared" si="1"/>
        <v>98.064581163267363</v>
      </c>
      <c r="I26" s="28">
        <f t="shared" si="2"/>
        <v>1728</v>
      </c>
      <c r="J26" s="36" t="e">
        <f>IF(H26&gt;=#REF!,100,(H26/#REF!)*100)</f>
        <v>#REF!</v>
      </c>
      <c r="K26" s="26" t="s">
        <v>48</v>
      </c>
      <c r="L26" s="18"/>
    </row>
    <row r="27" spans="1:12" s="7" customFormat="1" ht="20.100000000000001" customHeight="1">
      <c r="A27" s="25">
        <v>24</v>
      </c>
      <c r="B27" s="481" t="s">
        <v>47</v>
      </c>
      <c r="C27" s="37" t="s">
        <v>46</v>
      </c>
      <c r="D27" s="31">
        <v>194095</v>
      </c>
      <c r="E27" s="30">
        <v>193234</v>
      </c>
      <c r="F27" s="30">
        <v>182</v>
      </c>
      <c r="G27" s="30">
        <f t="shared" si="0"/>
        <v>193416</v>
      </c>
      <c r="H27" s="29">
        <f t="shared" si="1"/>
        <v>99.65017130786471</v>
      </c>
      <c r="I27" s="28">
        <f t="shared" si="2"/>
        <v>679</v>
      </c>
      <c r="J27" s="36" t="e">
        <f>IF(H27&gt;=#REF!,100,(H27/#REF!)*100)</f>
        <v>#REF!</v>
      </c>
      <c r="K27" s="26"/>
      <c r="L27" s="18"/>
    </row>
    <row r="28" spans="1:12" s="7" customFormat="1" ht="20.100000000000001" customHeight="1">
      <c r="A28" s="25">
        <v>25</v>
      </c>
      <c r="B28" s="478"/>
      <c r="C28" s="37" t="s">
        <v>45</v>
      </c>
      <c r="D28" s="31">
        <v>105493</v>
      </c>
      <c r="E28" s="30">
        <v>105276</v>
      </c>
      <c r="F28" s="30">
        <v>0</v>
      </c>
      <c r="G28" s="30">
        <f t="shared" si="0"/>
        <v>105276</v>
      </c>
      <c r="H28" s="29">
        <f t="shared" si="1"/>
        <v>99.794299147810747</v>
      </c>
      <c r="I28" s="28">
        <f t="shared" si="2"/>
        <v>217</v>
      </c>
      <c r="J28" s="36" t="e">
        <f>IF(H28&gt;=#REF!,100,(H28/#REF!)*100)</f>
        <v>#REF!</v>
      </c>
      <c r="K28" s="26"/>
      <c r="L28" s="18"/>
    </row>
    <row r="29" spans="1:12" s="7" customFormat="1" ht="20.100000000000001" customHeight="1">
      <c r="A29" s="25">
        <v>26</v>
      </c>
      <c r="B29" s="478"/>
      <c r="C29" s="37" t="s">
        <v>44</v>
      </c>
      <c r="D29" s="31">
        <v>66234</v>
      </c>
      <c r="E29" s="30">
        <v>66147</v>
      </c>
      <c r="F29" s="30">
        <v>0</v>
      </c>
      <c r="G29" s="30">
        <f t="shared" si="0"/>
        <v>66147</v>
      </c>
      <c r="H29" s="29">
        <f t="shared" si="1"/>
        <v>99.868647522420503</v>
      </c>
      <c r="I29" s="28">
        <f t="shared" si="2"/>
        <v>87</v>
      </c>
      <c r="J29" s="36" t="e">
        <f>IF(H29&gt;=#REF!,100,(H29/#REF!)*100)</f>
        <v>#REF!</v>
      </c>
      <c r="K29" s="26"/>
      <c r="L29" s="18"/>
    </row>
    <row r="30" spans="1:12" s="7" customFormat="1" ht="20.100000000000001" customHeight="1">
      <c r="A30" s="25">
        <v>27</v>
      </c>
      <c r="B30" s="478"/>
      <c r="C30" s="37" t="s">
        <v>43</v>
      </c>
      <c r="D30" s="31">
        <v>149266</v>
      </c>
      <c r="E30" s="30">
        <v>148527</v>
      </c>
      <c r="F30" s="30">
        <v>49</v>
      </c>
      <c r="G30" s="30">
        <f t="shared" si="0"/>
        <v>148576</v>
      </c>
      <c r="H30" s="29">
        <f t="shared" si="1"/>
        <v>99.537737997936574</v>
      </c>
      <c r="I30" s="28">
        <f t="shared" si="2"/>
        <v>690</v>
      </c>
      <c r="J30" s="36" t="e">
        <f>IF(H30&gt;=#REF!,100,(H30/#REF!)*100)</f>
        <v>#REF!</v>
      </c>
      <c r="K30" s="26"/>
      <c r="L30" s="18"/>
    </row>
    <row r="31" spans="1:12" s="7" customFormat="1" ht="26.25" customHeight="1">
      <c r="A31" s="25">
        <v>28</v>
      </c>
      <c r="B31" s="478"/>
      <c r="C31" s="38" t="s">
        <v>42</v>
      </c>
      <c r="D31" s="35">
        <v>162673</v>
      </c>
      <c r="E31" s="34">
        <v>113565</v>
      </c>
      <c r="F31" s="34">
        <v>0</v>
      </c>
      <c r="G31" s="34">
        <f t="shared" si="0"/>
        <v>113565</v>
      </c>
      <c r="H31" s="33">
        <f t="shared" si="1"/>
        <v>69.811831096740079</v>
      </c>
      <c r="I31" s="20">
        <f t="shared" si="2"/>
        <v>49108</v>
      </c>
      <c r="J31" s="36" t="e">
        <f>IF(H31&gt;=#REF!,100,(H31/#REF!)*100)</f>
        <v>#REF!</v>
      </c>
      <c r="K31" s="39" t="s">
        <v>41</v>
      </c>
      <c r="L31" s="18"/>
    </row>
    <row r="32" spans="1:12" s="7" customFormat="1" ht="20.100000000000001" customHeight="1">
      <c r="A32" s="25">
        <v>29</v>
      </c>
      <c r="B32" s="478"/>
      <c r="C32" s="37" t="s">
        <v>40</v>
      </c>
      <c r="D32" s="31">
        <v>95365</v>
      </c>
      <c r="E32" s="30">
        <v>95096</v>
      </c>
      <c r="F32" s="30">
        <v>84</v>
      </c>
      <c r="G32" s="30">
        <f t="shared" si="0"/>
        <v>95180</v>
      </c>
      <c r="H32" s="29">
        <f t="shared" si="1"/>
        <v>99.806008493682157</v>
      </c>
      <c r="I32" s="28">
        <f t="shared" si="2"/>
        <v>185</v>
      </c>
      <c r="J32" s="36" t="e">
        <f>IF(H32&gt;=#REF!,100,(H32/#REF!)*100)</f>
        <v>#REF!</v>
      </c>
      <c r="K32" s="26"/>
      <c r="L32" s="18"/>
    </row>
    <row r="33" spans="1:12" s="7" customFormat="1" ht="20.100000000000001" customHeight="1">
      <c r="A33" s="25">
        <v>30</v>
      </c>
      <c r="B33" s="478"/>
      <c r="C33" s="37" t="s">
        <v>39</v>
      </c>
      <c r="D33" s="31">
        <v>185765</v>
      </c>
      <c r="E33" s="30">
        <v>185635</v>
      </c>
      <c r="F33" s="30">
        <v>0</v>
      </c>
      <c r="G33" s="30">
        <f t="shared" si="0"/>
        <v>185635</v>
      </c>
      <c r="H33" s="29">
        <f t="shared" si="1"/>
        <v>99.930019110166072</v>
      </c>
      <c r="I33" s="28">
        <f t="shared" si="2"/>
        <v>130</v>
      </c>
      <c r="J33" s="36" t="e">
        <f>IF(H33&gt;=#REF!,100,(H33/#REF!)*100)</f>
        <v>#REF!</v>
      </c>
      <c r="K33" s="26"/>
      <c r="L33" s="18"/>
    </row>
    <row r="34" spans="1:12" s="7" customFormat="1" ht="20.100000000000001" customHeight="1">
      <c r="A34" s="25">
        <v>31</v>
      </c>
      <c r="B34" s="478"/>
      <c r="C34" s="37" t="s">
        <v>38</v>
      </c>
      <c r="D34" s="31">
        <v>192692</v>
      </c>
      <c r="E34" s="30">
        <v>192187</v>
      </c>
      <c r="F34" s="30">
        <v>136</v>
      </c>
      <c r="G34" s="30">
        <f t="shared" si="0"/>
        <v>192323</v>
      </c>
      <c r="H34" s="29">
        <f t="shared" si="1"/>
        <v>99.808502688227847</v>
      </c>
      <c r="I34" s="28">
        <f t="shared" si="2"/>
        <v>369</v>
      </c>
      <c r="J34" s="36" t="e">
        <f>IF(H34&gt;=#REF!,100,(H34/#REF!)*100)</f>
        <v>#REF!</v>
      </c>
      <c r="K34" s="26"/>
      <c r="L34" s="18"/>
    </row>
    <row r="35" spans="1:12" s="7" customFormat="1" ht="20.100000000000001" customHeight="1">
      <c r="A35" s="25">
        <v>32</v>
      </c>
      <c r="B35" s="478"/>
      <c r="C35" s="38" t="s">
        <v>37</v>
      </c>
      <c r="D35" s="35">
        <v>65074</v>
      </c>
      <c r="E35" s="34">
        <v>61829</v>
      </c>
      <c r="F35" s="34">
        <v>13</v>
      </c>
      <c r="G35" s="34">
        <f t="shared" si="0"/>
        <v>61842</v>
      </c>
      <c r="H35" s="29">
        <f t="shared" si="1"/>
        <v>95.033346651504431</v>
      </c>
      <c r="I35" s="20">
        <f t="shared" si="2"/>
        <v>3232</v>
      </c>
      <c r="J35" s="36" t="e">
        <f>IF(H35&gt;=#REF!,100,(H35/#REF!)*100)</f>
        <v>#REF!</v>
      </c>
      <c r="K35" s="26" t="s">
        <v>36</v>
      </c>
      <c r="L35" s="18"/>
    </row>
    <row r="36" spans="1:12" s="7" customFormat="1" ht="20.100000000000001" customHeight="1">
      <c r="A36" s="25">
        <v>33</v>
      </c>
      <c r="B36" s="478"/>
      <c r="C36" s="37" t="s">
        <v>35</v>
      </c>
      <c r="D36" s="31">
        <v>39108</v>
      </c>
      <c r="E36" s="30">
        <v>38999</v>
      </c>
      <c r="F36" s="30">
        <v>0</v>
      </c>
      <c r="G36" s="30">
        <f t="shared" ref="G36:G67" si="3">SUM(E36:F36)</f>
        <v>38999</v>
      </c>
      <c r="H36" s="29">
        <f t="shared" ref="H36:H67" si="4">(G36/D36)*100</f>
        <v>99.72128464764242</v>
      </c>
      <c r="I36" s="28">
        <f t="shared" ref="I36:I58" si="5">D36-G36</f>
        <v>109</v>
      </c>
      <c r="J36" s="36" t="e">
        <f>IF(H36&gt;=#REF!,100,(H36/#REF!)*100)</f>
        <v>#REF!</v>
      </c>
      <c r="K36" s="26"/>
      <c r="L36" s="18"/>
    </row>
    <row r="37" spans="1:12" s="7" customFormat="1" ht="20.100000000000001" customHeight="1">
      <c r="A37" s="25">
        <v>34</v>
      </c>
      <c r="B37" s="478"/>
      <c r="C37" s="37" t="s">
        <v>34</v>
      </c>
      <c r="D37" s="31">
        <v>121137</v>
      </c>
      <c r="E37" s="30">
        <v>121044</v>
      </c>
      <c r="F37" s="30">
        <v>0</v>
      </c>
      <c r="G37" s="30">
        <f t="shared" si="3"/>
        <v>121044</v>
      </c>
      <c r="H37" s="29">
        <f t="shared" si="4"/>
        <v>99.923227420193655</v>
      </c>
      <c r="I37" s="28">
        <f t="shared" si="5"/>
        <v>93</v>
      </c>
      <c r="J37" s="36" t="e">
        <f>IF(H37&gt;=#REF!,100,(H37/#REF!)*100)</f>
        <v>#REF!</v>
      </c>
      <c r="K37" s="26"/>
      <c r="L37" s="18"/>
    </row>
    <row r="38" spans="1:12" s="7" customFormat="1" ht="27.75" customHeight="1">
      <c r="A38" s="25">
        <v>35</v>
      </c>
      <c r="B38" s="478"/>
      <c r="C38" s="38" t="s">
        <v>33</v>
      </c>
      <c r="D38" s="35">
        <v>57701</v>
      </c>
      <c r="E38" s="34">
        <v>55809</v>
      </c>
      <c r="F38" s="34">
        <v>6</v>
      </c>
      <c r="G38" s="34">
        <f t="shared" si="3"/>
        <v>55815</v>
      </c>
      <c r="H38" s="33">
        <f t="shared" si="4"/>
        <v>96.73142579851303</v>
      </c>
      <c r="I38" s="20">
        <f t="shared" si="5"/>
        <v>1886</v>
      </c>
      <c r="J38" s="36" t="e">
        <f>IF(H38&gt;=#REF!,100,(H38/#REF!)*100)</f>
        <v>#REF!</v>
      </c>
      <c r="K38" s="39" t="s">
        <v>32</v>
      </c>
      <c r="L38" s="18"/>
    </row>
    <row r="39" spans="1:12" s="7" customFormat="1" ht="27" customHeight="1">
      <c r="A39" s="25">
        <v>36</v>
      </c>
      <c r="B39" s="478"/>
      <c r="C39" s="38" t="s">
        <v>31</v>
      </c>
      <c r="D39" s="35">
        <v>96356</v>
      </c>
      <c r="E39" s="34">
        <v>89621</v>
      </c>
      <c r="F39" s="34">
        <v>1543</v>
      </c>
      <c r="G39" s="34">
        <f t="shared" si="3"/>
        <v>91164</v>
      </c>
      <c r="H39" s="33">
        <f t="shared" si="4"/>
        <v>94.611648470256142</v>
      </c>
      <c r="I39" s="20">
        <f t="shared" si="5"/>
        <v>5192</v>
      </c>
      <c r="J39" s="36" t="e">
        <f>IF(H39&gt;=#REF!,100,(H39/#REF!)*100)</f>
        <v>#REF!</v>
      </c>
      <c r="K39" s="39" t="s">
        <v>30</v>
      </c>
      <c r="L39" s="18"/>
    </row>
    <row r="40" spans="1:12" s="7" customFormat="1" ht="20.100000000000001" customHeight="1">
      <c r="A40" s="25">
        <v>37</v>
      </c>
      <c r="B40" s="478"/>
      <c r="C40" s="37" t="s">
        <v>29</v>
      </c>
      <c r="D40" s="31">
        <v>171960</v>
      </c>
      <c r="E40" s="30">
        <v>171819</v>
      </c>
      <c r="F40" s="30">
        <v>98</v>
      </c>
      <c r="G40" s="30">
        <f t="shared" si="3"/>
        <v>171917</v>
      </c>
      <c r="H40" s="29">
        <f t="shared" si="4"/>
        <v>99.974994184694111</v>
      </c>
      <c r="I40" s="28">
        <f t="shared" si="5"/>
        <v>43</v>
      </c>
      <c r="J40" s="36" t="e">
        <f>IF(H40&gt;=#REF!,100,(H40/#REF!)*100)</f>
        <v>#REF!</v>
      </c>
      <c r="K40" s="26"/>
      <c r="L40" s="18"/>
    </row>
    <row r="41" spans="1:12" s="7" customFormat="1" ht="20.100000000000001" customHeight="1">
      <c r="A41" s="25">
        <v>38</v>
      </c>
      <c r="B41" s="478"/>
      <c r="C41" s="37" t="s">
        <v>28</v>
      </c>
      <c r="D41" s="31">
        <v>90962</v>
      </c>
      <c r="E41" s="30">
        <v>90945</v>
      </c>
      <c r="F41" s="30">
        <v>17</v>
      </c>
      <c r="G41" s="30">
        <f t="shared" si="3"/>
        <v>90962</v>
      </c>
      <c r="H41" s="29">
        <f t="shared" si="4"/>
        <v>100</v>
      </c>
      <c r="I41" s="28">
        <f t="shared" si="5"/>
        <v>0</v>
      </c>
      <c r="J41" s="36" t="e">
        <f>IF(H41&gt;=#REF!,100,(H41/#REF!)*100)</f>
        <v>#REF!</v>
      </c>
      <c r="K41" s="26"/>
      <c r="L41" s="18"/>
    </row>
    <row r="42" spans="1:12" s="7" customFormat="1" ht="20.100000000000001" customHeight="1">
      <c r="A42" s="25">
        <v>39</v>
      </c>
      <c r="B42" s="478"/>
      <c r="C42" s="37" t="s">
        <v>27</v>
      </c>
      <c r="D42" s="31">
        <v>52334</v>
      </c>
      <c r="E42" s="30">
        <v>52318</v>
      </c>
      <c r="F42" s="30">
        <v>0</v>
      </c>
      <c r="G42" s="30">
        <f t="shared" si="3"/>
        <v>52318</v>
      </c>
      <c r="H42" s="29">
        <f t="shared" si="4"/>
        <v>99.969427141055519</v>
      </c>
      <c r="I42" s="28">
        <f t="shared" si="5"/>
        <v>16</v>
      </c>
      <c r="J42" s="36" t="e">
        <f>IF(H42&gt;=#REF!,100,(H42/#REF!)*100)</f>
        <v>#REF!</v>
      </c>
      <c r="K42" s="26"/>
      <c r="L42" s="18"/>
    </row>
    <row r="43" spans="1:12" s="7" customFormat="1" ht="26.25" customHeight="1">
      <c r="A43" s="25">
        <v>40</v>
      </c>
      <c r="B43" s="478"/>
      <c r="C43" s="38" t="s">
        <v>26</v>
      </c>
      <c r="D43" s="35">
        <v>23650</v>
      </c>
      <c r="E43" s="34">
        <v>20884</v>
      </c>
      <c r="F43" s="34">
        <v>42</v>
      </c>
      <c r="G43" s="34">
        <f t="shared" si="3"/>
        <v>20926</v>
      </c>
      <c r="H43" s="33">
        <f t="shared" si="4"/>
        <v>88.482029598308671</v>
      </c>
      <c r="I43" s="20">
        <f t="shared" si="5"/>
        <v>2724</v>
      </c>
      <c r="J43" s="36" t="e">
        <f>IF(H43&gt;=#REF!,100,(H43/#REF!)*100)</f>
        <v>#REF!</v>
      </c>
      <c r="K43" s="39" t="s">
        <v>25</v>
      </c>
      <c r="L43" s="18"/>
    </row>
    <row r="44" spans="1:12" s="7" customFormat="1" ht="20.100000000000001" customHeight="1">
      <c r="A44" s="25">
        <v>41</v>
      </c>
      <c r="B44" s="478"/>
      <c r="C44" s="37" t="s">
        <v>24</v>
      </c>
      <c r="D44" s="31">
        <v>44037</v>
      </c>
      <c r="E44" s="30">
        <v>44026</v>
      </c>
      <c r="F44" s="30">
        <v>11</v>
      </c>
      <c r="G44" s="30">
        <f t="shared" si="3"/>
        <v>44037</v>
      </c>
      <c r="H44" s="29">
        <f t="shared" si="4"/>
        <v>100</v>
      </c>
      <c r="I44" s="28">
        <f t="shared" si="5"/>
        <v>0</v>
      </c>
      <c r="J44" s="36" t="e">
        <f>IF(H44&gt;=#REF!,100,(H44/#REF!)*100)</f>
        <v>#REF!</v>
      </c>
      <c r="K44" s="41"/>
      <c r="L44" s="40"/>
    </row>
    <row r="45" spans="1:12" s="7" customFormat="1" ht="20.100000000000001" customHeight="1">
      <c r="A45" s="25">
        <v>42</v>
      </c>
      <c r="B45" s="478"/>
      <c r="C45" s="37" t="s">
        <v>23</v>
      </c>
      <c r="D45" s="31">
        <v>160628</v>
      </c>
      <c r="E45" s="30">
        <v>160616</v>
      </c>
      <c r="F45" s="30">
        <v>0</v>
      </c>
      <c r="G45" s="30">
        <f t="shared" si="3"/>
        <v>160616</v>
      </c>
      <c r="H45" s="29">
        <f t="shared" si="4"/>
        <v>99.992529322409538</v>
      </c>
      <c r="I45" s="28">
        <f t="shared" si="5"/>
        <v>12</v>
      </c>
      <c r="J45" s="36" t="e">
        <f>IF(H45&gt;=#REF!,100,(H45/#REF!)*100)</f>
        <v>#REF!</v>
      </c>
      <c r="K45" s="26"/>
      <c r="L45" s="18"/>
    </row>
    <row r="46" spans="1:12" s="7" customFormat="1" ht="20.100000000000001" customHeight="1">
      <c r="A46" s="25">
        <v>43</v>
      </c>
      <c r="B46" s="478"/>
      <c r="C46" s="37" t="s">
        <v>22</v>
      </c>
      <c r="D46" s="31">
        <v>69905</v>
      </c>
      <c r="E46" s="30">
        <v>69905</v>
      </c>
      <c r="F46" s="30">
        <v>0</v>
      </c>
      <c r="G46" s="30">
        <f t="shared" si="3"/>
        <v>69905</v>
      </c>
      <c r="H46" s="29">
        <f t="shared" si="4"/>
        <v>100</v>
      </c>
      <c r="I46" s="28">
        <f t="shared" si="5"/>
        <v>0</v>
      </c>
      <c r="J46" s="36" t="e">
        <f>IF(H46&gt;=#REF!,100,(H46/#REF!)*100)</f>
        <v>#REF!</v>
      </c>
      <c r="K46" s="26"/>
      <c r="L46" s="18"/>
    </row>
    <row r="47" spans="1:12" s="7" customFormat="1" ht="23.25" customHeight="1">
      <c r="A47" s="25">
        <v>44</v>
      </c>
      <c r="B47" s="482" t="s">
        <v>14</v>
      </c>
      <c r="C47" s="37" t="s">
        <v>21</v>
      </c>
      <c r="D47" s="31">
        <v>100136</v>
      </c>
      <c r="E47" s="30">
        <v>97870</v>
      </c>
      <c r="F47" s="30">
        <v>1249</v>
      </c>
      <c r="G47" s="30">
        <f t="shared" si="3"/>
        <v>99119</v>
      </c>
      <c r="H47" s="29">
        <f t="shared" si="4"/>
        <v>98.984381241511542</v>
      </c>
      <c r="I47" s="28">
        <f t="shared" si="5"/>
        <v>1017</v>
      </c>
      <c r="J47" s="36" t="e">
        <f>IF(H47&gt;=#REF!,100,(H47/#REF!)*100)</f>
        <v>#REF!</v>
      </c>
      <c r="K47" s="39" t="s">
        <v>20</v>
      </c>
      <c r="L47" s="18"/>
    </row>
    <row r="48" spans="1:12" s="7" customFormat="1" ht="20.100000000000001" customHeight="1">
      <c r="A48" s="25">
        <v>45</v>
      </c>
      <c r="B48" s="483"/>
      <c r="C48" s="37" t="s">
        <v>19</v>
      </c>
      <c r="D48" s="31">
        <v>88111</v>
      </c>
      <c r="E48" s="30">
        <v>88092</v>
      </c>
      <c r="F48" s="30">
        <v>14</v>
      </c>
      <c r="G48" s="30">
        <f t="shared" si="3"/>
        <v>88106</v>
      </c>
      <c r="H48" s="29">
        <f t="shared" si="4"/>
        <v>99.994325339628418</v>
      </c>
      <c r="I48" s="28">
        <f t="shared" si="5"/>
        <v>5</v>
      </c>
      <c r="J48" s="36" t="e">
        <f>IF(H48&gt;=#REF!,100,(H48/#REF!)*100)</f>
        <v>#REF!</v>
      </c>
      <c r="K48" s="26"/>
      <c r="L48" s="18"/>
    </row>
    <row r="49" spans="1:23" s="7" customFormat="1" ht="20.100000000000001" customHeight="1">
      <c r="A49" s="25">
        <v>46</v>
      </c>
      <c r="B49" s="483"/>
      <c r="C49" s="38" t="s">
        <v>18</v>
      </c>
      <c r="D49" s="35">
        <v>196317</v>
      </c>
      <c r="E49" s="34">
        <v>179265</v>
      </c>
      <c r="F49" s="34">
        <v>0</v>
      </c>
      <c r="G49" s="34">
        <f t="shared" si="3"/>
        <v>179265</v>
      </c>
      <c r="H49" s="33">
        <f t="shared" si="4"/>
        <v>91.314048197558023</v>
      </c>
      <c r="I49" s="20">
        <f t="shared" si="5"/>
        <v>17052</v>
      </c>
      <c r="J49" s="36" t="e">
        <f>IF(H49&gt;=#REF!,100,(H49/#REF!)*100)</f>
        <v>#REF!</v>
      </c>
      <c r="K49" s="26" t="s">
        <v>17</v>
      </c>
      <c r="L49" s="18"/>
    </row>
    <row r="50" spans="1:23" s="7" customFormat="1" ht="20.100000000000001" customHeight="1">
      <c r="A50" s="25">
        <v>47</v>
      </c>
      <c r="B50" s="483"/>
      <c r="C50" s="37" t="s">
        <v>16</v>
      </c>
      <c r="D50" s="31">
        <v>9868</v>
      </c>
      <c r="E50" s="30">
        <v>9850</v>
      </c>
      <c r="F50" s="30">
        <v>0</v>
      </c>
      <c r="G50" s="30">
        <f t="shared" si="3"/>
        <v>9850</v>
      </c>
      <c r="H50" s="29">
        <f t="shared" si="4"/>
        <v>99.817592217267929</v>
      </c>
      <c r="I50" s="28">
        <f t="shared" si="5"/>
        <v>18</v>
      </c>
      <c r="J50" s="36" t="e">
        <f>IF(H50&gt;=#REF!,100,(H50/#REF!)*100)</f>
        <v>#REF!</v>
      </c>
      <c r="K50" s="26"/>
      <c r="L50" s="18"/>
    </row>
    <row r="51" spans="1:23" s="7" customFormat="1" ht="20.100000000000001" customHeight="1">
      <c r="A51" s="25">
        <v>48</v>
      </c>
      <c r="B51" s="483"/>
      <c r="C51" s="37" t="s">
        <v>15</v>
      </c>
      <c r="D51" s="31">
        <v>81055</v>
      </c>
      <c r="E51" s="30">
        <v>80985</v>
      </c>
      <c r="F51" s="30">
        <v>0</v>
      </c>
      <c r="G51" s="30">
        <f t="shared" si="3"/>
        <v>80985</v>
      </c>
      <c r="H51" s="29">
        <f t="shared" si="4"/>
        <v>99.913638887175367</v>
      </c>
      <c r="I51" s="28">
        <f t="shared" si="5"/>
        <v>70</v>
      </c>
      <c r="J51" s="36" t="e">
        <f>IF(H51&gt;=#REF!,100,(H51/#REF!)*100)</f>
        <v>#REF!</v>
      </c>
      <c r="K51" s="26"/>
      <c r="L51" s="18"/>
    </row>
    <row r="52" spans="1:23" s="7" customFormat="1" ht="20.100000000000001" customHeight="1">
      <c r="A52" s="25">
        <v>49</v>
      </c>
      <c r="B52" s="483"/>
      <c r="C52" s="38" t="s">
        <v>14</v>
      </c>
      <c r="D52" s="35">
        <v>152753</v>
      </c>
      <c r="E52" s="34">
        <v>147435</v>
      </c>
      <c r="F52" s="34">
        <v>131</v>
      </c>
      <c r="G52" s="34">
        <f t="shared" si="3"/>
        <v>147566</v>
      </c>
      <c r="H52" s="33">
        <f t="shared" si="4"/>
        <v>96.604322010042353</v>
      </c>
      <c r="I52" s="20">
        <f t="shared" si="5"/>
        <v>5187</v>
      </c>
      <c r="J52" s="36" t="e">
        <f>IF(H52&gt;=#REF!,100,(H52/#REF!)*100)</f>
        <v>#REF!</v>
      </c>
      <c r="K52" s="26" t="s">
        <v>13</v>
      </c>
      <c r="L52" s="18"/>
    </row>
    <row r="53" spans="1:23" s="7" customFormat="1" ht="20.100000000000001" customHeight="1">
      <c r="A53" s="25">
        <v>50</v>
      </c>
      <c r="B53" s="483"/>
      <c r="C53" s="37" t="s">
        <v>12</v>
      </c>
      <c r="D53" s="31">
        <v>28026</v>
      </c>
      <c r="E53" s="30">
        <v>28018</v>
      </c>
      <c r="F53" s="30">
        <v>0</v>
      </c>
      <c r="G53" s="30">
        <f t="shared" si="3"/>
        <v>28018</v>
      </c>
      <c r="H53" s="29">
        <f t="shared" si="4"/>
        <v>99.971455077428104</v>
      </c>
      <c r="I53" s="28">
        <f t="shared" si="5"/>
        <v>8</v>
      </c>
      <c r="J53" s="27" t="e">
        <f>IF(H53&gt;=#REF!,100,(H53/#REF!)*100)</f>
        <v>#REF!</v>
      </c>
      <c r="K53" s="26"/>
      <c r="L53" s="18"/>
    </row>
    <row r="54" spans="1:23" s="7" customFormat="1" ht="20.100000000000001" customHeight="1">
      <c r="A54" s="25">
        <v>51</v>
      </c>
      <c r="B54" s="483"/>
      <c r="C54" s="32" t="s">
        <v>11</v>
      </c>
      <c r="D54" s="31">
        <v>68585</v>
      </c>
      <c r="E54" s="30">
        <v>68300</v>
      </c>
      <c r="F54" s="30">
        <v>0</v>
      </c>
      <c r="G54" s="30">
        <f t="shared" si="3"/>
        <v>68300</v>
      </c>
      <c r="H54" s="29">
        <f t="shared" si="4"/>
        <v>99.58445724283736</v>
      </c>
      <c r="I54" s="28">
        <f t="shared" si="5"/>
        <v>285</v>
      </c>
      <c r="J54" s="27" t="e">
        <f>IF(H54&gt;=#REF!,100,(H54/#REF!)*100)</f>
        <v>#REF!</v>
      </c>
      <c r="K54" s="26"/>
      <c r="L54" s="18"/>
    </row>
    <row r="55" spans="1:23" s="7" customFormat="1" ht="20.100000000000001" customHeight="1">
      <c r="A55" s="25">
        <v>52</v>
      </c>
      <c r="B55" s="483"/>
      <c r="C55" s="24" t="s">
        <v>10</v>
      </c>
      <c r="D55" s="35">
        <v>105338</v>
      </c>
      <c r="E55" s="34">
        <v>99343</v>
      </c>
      <c r="F55" s="34">
        <v>155</v>
      </c>
      <c r="G55" s="34">
        <f t="shared" si="3"/>
        <v>99498</v>
      </c>
      <c r="H55" s="33">
        <f t="shared" si="4"/>
        <v>94.45594182536216</v>
      </c>
      <c r="I55" s="20">
        <f t="shared" si="5"/>
        <v>5840</v>
      </c>
      <c r="J55" s="36" t="e">
        <f>IF(H55&gt;=#REF!,100,(H55/#REF!)*100)</f>
        <v>#REF!</v>
      </c>
      <c r="K55" s="26" t="s">
        <v>9</v>
      </c>
      <c r="L55" s="18"/>
    </row>
    <row r="56" spans="1:23" s="7" customFormat="1" ht="20.100000000000001" customHeight="1">
      <c r="A56" s="25">
        <v>53</v>
      </c>
      <c r="B56" s="483"/>
      <c r="C56" s="24" t="s">
        <v>8</v>
      </c>
      <c r="D56" s="35">
        <v>26732</v>
      </c>
      <c r="E56" s="34">
        <v>20986</v>
      </c>
      <c r="F56" s="34">
        <v>0</v>
      </c>
      <c r="G56" s="34">
        <f t="shared" si="3"/>
        <v>20986</v>
      </c>
      <c r="H56" s="33">
        <f t="shared" si="4"/>
        <v>78.505162352237022</v>
      </c>
      <c r="I56" s="20">
        <f t="shared" si="5"/>
        <v>5746</v>
      </c>
      <c r="J56" s="27" t="e">
        <f>IF(H56&gt;=#REF!,100,(H56/#REF!)*100)</f>
        <v>#REF!</v>
      </c>
      <c r="K56" s="26" t="s">
        <v>7</v>
      </c>
      <c r="L56" s="18"/>
    </row>
    <row r="57" spans="1:23" s="7" customFormat="1" ht="20.100000000000001" customHeight="1">
      <c r="A57" s="25">
        <v>54</v>
      </c>
      <c r="B57" s="483"/>
      <c r="C57" s="32" t="s">
        <v>6</v>
      </c>
      <c r="D57" s="31">
        <v>77485</v>
      </c>
      <c r="E57" s="30">
        <v>77277</v>
      </c>
      <c r="F57" s="30">
        <v>194</v>
      </c>
      <c r="G57" s="30">
        <f t="shared" si="3"/>
        <v>77471</v>
      </c>
      <c r="H57" s="29">
        <f t="shared" si="4"/>
        <v>99.981931986836159</v>
      </c>
      <c r="I57" s="28">
        <f t="shared" si="5"/>
        <v>14</v>
      </c>
      <c r="J57" s="27" t="e">
        <f>IF(H57&gt;=#REF!,100,(H57/#REF!)*100)</f>
        <v>#REF!</v>
      </c>
      <c r="K57" s="26"/>
      <c r="L57" s="18"/>
    </row>
    <row r="58" spans="1:23" s="7" customFormat="1" ht="31.5" customHeight="1" thickBot="1">
      <c r="A58" s="25">
        <v>55</v>
      </c>
      <c r="B58" s="483"/>
      <c r="C58" s="24" t="s">
        <v>5</v>
      </c>
      <c r="D58" s="23">
        <v>90019</v>
      </c>
      <c r="E58" s="22">
        <v>87134</v>
      </c>
      <c r="F58" s="22">
        <v>127</v>
      </c>
      <c r="G58" s="22">
        <f t="shared" si="3"/>
        <v>87261</v>
      </c>
      <c r="H58" s="21">
        <f t="shared" si="4"/>
        <v>96.936202357280138</v>
      </c>
      <c r="I58" s="20">
        <f t="shared" si="5"/>
        <v>2758</v>
      </c>
      <c r="J58" s="19" t="e">
        <f>IF(H58&gt;=#REF!,100,(H58/#REF!)*100)</f>
        <v>#REF!</v>
      </c>
      <c r="K58" s="357" t="s">
        <v>4</v>
      </c>
      <c r="L58" s="18" t="s">
        <v>0</v>
      </c>
    </row>
    <row r="59" spans="1:23" s="11" customFormat="1" ht="30.75" customHeight="1" thickBot="1">
      <c r="A59" s="484" t="s">
        <v>3</v>
      </c>
      <c r="B59" s="485"/>
      <c r="C59" s="486"/>
      <c r="D59" s="17">
        <f>SUM(D4:D58)</f>
        <v>5687169</v>
      </c>
      <c r="E59" s="15">
        <f>SUM(E4:E58)</f>
        <v>5470261</v>
      </c>
      <c r="F59" s="15">
        <f>SUM(F4:F58)</f>
        <v>6343</v>
      </c>
      <c r="G59" s="15">
        <f>SUM(G4:G58)</f>
        <v>5476604</v>
      </c>
      <c r="H59" s="16">
        <f t="shared" si="4"/>
        <v>96.297542766884547</v>
      </c>
      <c r="I59" s="15">
        <f>SUM(I4:I58)</f>
        <v>210565</v>
      </c>
      <c r="J59" s="14" t="e">
        <f>IF(H59&gt;=#REF!,100,(H59/#REF!)*100)</f>
        <v>#REF!</v>
      </c>
      <c r="K59" s="13"/>
      <c r="L59" s="12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7" customFormat="1" ht="20.100000000000001" customHeight="1">
      <c r="A60" s="10"/>
      <c r="B60" s="9"/>
      <c r="C60" s="8"/>
    </row>
    <row r="61" spans="1:23" s="7" customFormat="1" ht="20.100000000000001" customHeight="1">
      <c r="A61" s="10"/>
      <c r="B61" s="9"/>
      <c r="C61" s="8"/>
    </row>
    <row r="62" spans="1:23" ht="17.25" customHeight="1">
      <c r="B62" s="4"/>
      <c r="C62" s="4"/>
      <c r="D62" s="6" t="s">
        <v>0</v>
      </c>
      <c r="E62" s="6" t="s">
        <v>0</v>
      </c>
      <c r="F62" s="6"/>
      <c r="G62" s="6"/>
      <c r="I62" s="487" t="s">
        <v>2</v>
      </c>
      <c r="J62" s="487"/>
      <c r="K62" s="487"/>
      <c r="L62" s="5"/>
    </row>
    <row r="63" spans="1:23" ht="18" customHeight="1">
      <c r="B63" s="4"/>
      <c r="C63" s="4"/>
      <c r="D63" s="6" t="s">
        <v>0</v>
      </c>
      <c r="E63" s="6" t="s">
        <v>0</v>
      </c>
      <c r="F63" s="6"/>
      <c r="G63" s="6"/>
      <c r="H63" s="6" t="s">
        <v>0</v>
      </c>
      <c r="I63" s="487" t="s">
        <v>1</v>
      </c>
      <c r="J63" s="487"/>
      <c r="K63" s="487"/>
      <c r="L63" s="5"/>
    </row>
    <row r="64" spans="1:23" ht="15" customHeight="1">
      <c r="B64" s="4"/>
      <c r="C64" s="4"/>
      <c r="H64" s="487" t="s">
        <v>0</v>
      </c>
      <c r="I64" s="487"/>
      <c r="J64" s="487"/>
      <c r="K64" s="487"/>
      <c r="L64" s="5"/>
    </row>
    <row r="65" spans="2:3" ht="27" customHeight="1">
      <c r="B65" s="4"/>
      <c r="C65" s="4"/>
    </row>
    <row r="66" spans="2:3" s="3" customFormat="1" ht="27" customHeight="1">
      <c r="B66" s="4"/>
      <c r="C66" s="4"/>
    </row>
    <row r="67" spans="2:3" s="3" customFormat="1" ht="27" customHeight="1">
      <c r="B67" s="4"/>
      <c r="C67" s="4"/>
    </row>
    <row r="68" spans="2:3" s="3" customFormat="1" ht="27" customHeight="1">
      <c r="B68" s="4"/>
      <c r="C68" s="4"/>
    </row>
    <row r="69" spans="2:3" s="3" customFormat="1" ht="27" customHeight="1">
      <c r="B69" s="4"/>
      <c r="C69" s="4"/>
    </row>
    <row r="70" spans="2:3" s="3" customFormat="1" ht="27" customHeight="1">
      <c r="B70" s="4"/>
      <c r="C70" s="4"/>
    </row>
    <row r="71" spans="2:3" s="3" customFormat="1" ht="27" customHeight="1">
      <c r="B71" s="4"/>
      <c r="C71" s="4"/>
    </row>
    <row r="72" spans="2:3" s="3" customFormat="1" ht="27" customHeight="1">
      <c r="B72" s="4"/>
      <c r="C72" s="4"/>
    </row>
    <row r="73" spans="2:3" s="3" customFormat="1" ht="27" customHeight="1">
      <c r="B73" s="4"/>
      <c r="C73" s="4"/>
    </row>
    <row r="74" spans="2:3" s="3" customFormat="1" ht="27" customHeight="1">
      <c r="B74" s="4"/>
      <c r="C74" s="4"/>
    </row>
    <row r="75" spans="2:3" s="3" customFormat="1" ht="27" customHeight="1">
      <c r="B75" s="4"/>
      <c r="C75" s="4"/>
    </row>
    <row r="76" spans="2:3" s="3" customFormat="1" ht="27" customHeight="1">
      <c r="B76" s="4"/>
      <c r="C76" s="4"/>
    </row>
    <row r="77" spans="2:3" s="3" customFormat="1" ht="27" customHeight="1">
      <c r="B77" s="4"/>
      <c r="C77" s="4"/>
    </row>
    <row r="78" spans="2:3" s="3" customFormat="1" ht="27" customHeight="1">
      <c r="B78" s="4"/>
      <c r="C78" s="4"/>
    </row>
    <row r="79" spans="2:3" s="3" customFormat="1" ht="27" customHeight="1">
      <c r="B79" s="4"/>
      <c r="C79" s="4"/>
    </row>
    <row r="80" spans="2:3" s="3" customFormat="1" ht="27" customHeight="1">
      <c r="B80" s="1"/>
      <c r="C80" s="4"/>
    </row>
    <row r="81" spans="2:3" s="3" customFormat="1" ht="27" customHeight="1">
      <c r="B81" s="1"/>
      <c r="C81" s="4"/>
    </row>
    <row r="82" spans="2:3" ht="27" customHeight="1"/>
    <row r="83" spans="2:3" ht="27" customHeight="1"/>
    <row r="84" spans="2:3" ht="27" customHeight="1"/>
    <row r="85" spans="2:3" ht="27" customHeight="1"/>
    <row r="86" spans="2:3" ht="27" customHeight="1"/>
    <row r="87" spans="2:3" ht="27" customHeight="1"/>
    <row r="88" spans="2:3" ht="27" customHeight="1"/>
    <row r="89" spans="2:3" ht="27" customHeight="1"/>
    <row r="90" spans="2:3" ht="27" customHeight="1"/>
    <row r="91" spans="2:3" ht="27" customHeight="1"/>
    <row r="92" spans="2:3" ht="27" customHeight="1"/>
    <row r="93" spans="2:3" ht="27" customHeight="1"/>
    <row r="94" spans="2:3" ht="27" customHeight="1"/>
    <row r="95" spans="2:3" ht="27" customHeight="1"/>
    <row r="96" spans="2:3" ht="27" customHeight="1"/>
    <row r="97" s="2" customFormat="1" ht="27" customHeight="1"/>
    <row r="98" s="2" customFormat="1" ht="27" customHeight="1"/>
    <row r="99" s="2" customFormat="1" ht="27" customHeight="1"/>
    <row r="100" s="2" customFormat="1" ht="27" customHeight="1"/>
    <row r="101" s="2" customFormat="1" ht="27" customHeight="1"/>
    <row r="102" s="2" customFormat="1" ht="27" customHeight="1"/>
    <row r="103" s="2" customFormat="1" ht="27" customHeight="1"/>
    <row r="104" s="2" customFormat="1" ht="27" customHeight="1"/>
    <row r="105" s="2" customFormat="1" ht="27" customHeight="1"/>
    <row r="106" s="2" customFormat="1" ht="27" customHeight="1"/>
    <row r="107" s="2" customFormat="1" ht="27" customHeight="1"/>
    <row r="108" s="2" customFormat="1" ht="27" customHeight="1"/>
    <row r="109" s="2" customFormat="1" ht="27" customHeight="1"/>
    <row r="110" s="2" customFormat="1" ht="27" customHeight="1"/>
    <row r="111" s="2" customFormat="1" ht="27" customHeight="1"/>
    <row r="112" s="2" customFormat="1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</sheetData>
  <mergeCells count="15">
    <mergeCell ref="I62:K62"/>
    <mergeCell ref="I63:K63"/>
    <mergeCell ref="H64:K64"/>
    <mergeCell ref="B4:B20"/>
    <mergeCell ref="B21:B26"/>
    <mergeCell ref="B27:B46"/>
    <mergeCell ref="B47:B58"/>
    <mergeCell ref="A59:C59"/>
    <mergeCell ref="A1:K1"/>
    <mergeCell ref="A2:A3"/>
    <mergeCell ref="B2:B3"/>
    <mergeCell ref="C2:C3"/>
    <mergeCell ref="D2:I2"/>
    <mergeCell ref="J2:J3"/>
    <mergeCell ref="K2:K3"/>
  </mergeCells>
  <pageMargins left="0.98425196850393704" right="0.19685039370078741" top="0.39370078740157483" bottom="0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1-AYIKLAMA-TASNİF</vt:lpstr>
      <vt:lpstr>2-BELGE VE TUTANAK TARAMA</vt:lpstr>
      <vt:lpstr>3-RESMİ SENET TARAMA-ONAY</vt:lpstr>
      <vt:lpstr>4-MİMARİ PROJE TARAMA-ONAY</vt:lpstr>
      <vt:lpstr>5-ENTEGRASYON</vt:lpstr>
      <vt:lpstr>'1-AYIKLAMA-TASNİF'!Yazdırma_Alanı</vt:lpstr>
      <vt:lpstr>'2-BELGE VE TUTANAK TARAMA'!Yazdırma_Alanı</vt:lpstr>
      <vt:lpstr>'3-RESMİ SENET TARAMA-ONAY'!Yazdırma_Alanı</vt:lpstr>
      <vt:lpstr>'4-MİMARİ PROJE TARAMA-ONAY'!Yazdırma_Alanı</vt:lpstr>
      <vt:lpstr>'5-ENTEGRASYON'!Yazdırma_Alanı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tk22447</dc:creator>
  <cp:lastModifiedBy>tk43073</cp:lastModifiedBy>
  <dcterms:created xsi:type="dcterms:W3CDTF">2022-03-10T06:42:32Z</dcterms:created>
  <dcterms:modified xsi:type="dcterms:W3CDTF">2022-03-10T12:16:44Z</dcterms:modified>
</cp:coreProperties>
</file>