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00" windowHeight="12540" activeTab="1"/>
  </bookViews>
  <sheets>
    <sheet name="AYIKLAMA-TASNİF" sheetId="2" r:id="rId1"/>
    <sheet name="DOSYA-TUTANAK-TES.İSTEM BELGESİ" sheetId="5" r:id="rId2"/>
    <sheet name="RESMİ SENET" sheetId="3" r:id="rId3"/>
    <sheet name="MİMARİ PROJE" sheetId="4" r:id="rId4"/>
    <sheet name="ENTEGRASYON" sheetId="1" r:id="rId5"/>
  </sheets>
  <definedNames>
    <definedName name="_xlnm.Print_Area" localSheetId="0">'AYIKLAMA-TASNİF'!$A$1:$L$62</definedName>
    <definedName name="_xlnm.Print_Area" localSheetId="1">'DOSYA-TUTANAK-TES.İSTEM BELGESİ'!$A$1:$S$63</definedName>
    <definedName name="_xlnm.Print_Area" localSheetId="4">ENTEGRASYON!$A$1:$J$63</definedName>
    <definedName name="_xlnm.Print_Area" localSheetId="3">'MİMARİ PROJE'!$A$1:$N$65</definedName>
    <definedName name="_xlnm.Print_Area" localSheetId="2">'RESMİ SENET'!$A$1:$M$63</definedName>
  </definedNames>
  <calcPr calcId="124519"/>
</workbook>
</file>

<file path=xl/calcChain.xml><?xml version="1.0" encoding="utf-8"?>
<calcChain xmlns="http://schemas.openxmlformats.org/spreadsheetml/2006/main">
  <c r="G4" i="5"/>
  <c r="H4"/>
  <c r="L4"/>
  <c r="M4" s="1"/>
  <c r="Q4"/>
  <c r="X4"/>
  <c r="G5"/>
  <c r="H5" s="1"/>
  <c r="L5"/>
  <c r="M5" s="1"/>
  <c r="Q5"/>
  <c r="R5" s="1"/>
  <c r="G6"/>
  <c r="H6" s="1"/>
  <c r="L6"/>
  <c r="M6" s="1"/>
  <c r="Q6"/>
  <c r="R6" s="1"/>
  <c r="G7"/>
  <c r="H7" s="1"/>
  <c r="L7"/>
  <c r="Q7"/>
  <c r="R7" s="1"/>
  <c r="G8"/>
  <c r="H8" s="1"/>
  <c r="L8"/>
  <c r="M8" s="1"/>
  <c r="Q8"/>
  <c r="R8" s="1"/>
  <c r="G9"/>
  <c r="H9" s="1"/>
  <c r="T9" s="1"/>
  <c r="L9"/>
  <c r="M9" s="1"/>
  <c r="Q9"/>
  <c r="R9" s="1"/>
  <c r="G10"/>
  <c r="H10" s="1"/>
  <c r="T10" s="1"/>
  <c r="L10"/>
  <c r="M10" s="1"/>
  <c r="Q10"/>
  <c r="R10" s="1"/>
  <c r="G11"/>
  <c r="H11" s="1"/>
  <c r="L11"/>
  <c r="M11" s="1"/>
  <c r="Q11"/>
  <c r="R11" s="1"/>
  <c r="G12"/>
  <c r="H12" s="1"/>
  <c r="L12"/>
  <c r="M12" s="1"/>
  <c r="Q12"/>
  <c r="R12" s="1"/>
  <c r="G13"/>
  <c r="H13" s="1"/>
  <c r="L13"/>
  <c r="M13" s="1"/>
  <c r="Q13"/>
  <c r="R13" s="1"/>
  <c r="G14"/>
  <c r="H14" s="1"/>
  <c r="T14" s="1"/>
  <c r="L14"/>
  <c r="M14" s="1"/>
  <c r="Q14"/>
  <c r="R14" s="1"/>
  <c r="G15"/>
  <c r="H15" s="1"/>
  <c r="L15"/>
  <c r="M15" s="1"/>
  <c r="Q15"/>
  <c r="R15" s="1"/>
  <c r="G16"/>
  <c r="H16" s="1"/>
  <c r="L16"/>
  <c r="M16" s="1"/>
  <c r="Q16"/>
  <c r="R16" s="1"/>
  <c r="G17"/>
  <c r="H17" s="1"/>
  <c r="L17"/>
  <c r="M17" s="1"/>
  <c r="Q17"/>
  <c r="R17" s="1"/>
  <c r="G18"/>
  <c r="H18" s="1"/>
  <c r="L18"/>
  <c r="M18" s="1"/>
  <c r="Q18"/>
  <c r="R18" s="1"/>
  <c r="G19"/>
  <c r="H19" s="1"/>
  <c r="L19"/>
  <c r="M19"/>
  <c r="Q19"/>
  <c r="R19" s="1"/>
  <c r="G20"/>
  <c r="H20" s="1"/>
  <c r="L20"/>
  <c r="M20"/>
  <c r="Q20"/>
  <c r="R20" s="1"/>
  <c r="U20"/>
  <c r="V20"/>
  <c r="G21"/>
  <c r="H21" s="1"/>
  <c r="L21"/>
  <c r="M21" s="1"/>
  <c r="Q21"/>
  <c r="R21" s="1"/>
  <c r="G22"/>
  <c r="H22" s="1"/>
  <c r="L22"/>
  <c r="M22" s="1"/>
  <c r="Q22"/>
  <c r="R22" s="1"/>
  <c r="G23"/>
  <c r="H23" s="1"/>
  <c r="T23" s="1"/>
  <c r="L23"/>
  <c r="M23" s="1"/>
  <c r="Q23"/>
  <c r="R23" s="1"/>
  <c r="G24"/>
  <c r="H24" s="1"/>
  <c r="L24"/>
  <c r="M24" s="1"/>
  <c r="Q24"/>
  <c r="R24" s="1"/>
  <c r="G25"/>
  <c r="H25" s="1"/>
  <c r="L25"/>
  <c r="M25" s="1"/>
  <c r="Q25"/>
  <c r="R25" s="1"/>
  <c r="G26"/>
  <c r="H26" s="1"/>
  <c r="L26"/>
  <c r="M26" s="1"/>
  <c r="Q26"/>
  <c r="R26" s="1"/>
  <c r="U26"/>
  <c r="V26"/>
  <c r="G27"/>
  <c r="L27"/>
  <c r="M27" s="1"/>
  <c r="Q27"/>
  <c r="R27" s="1"/>
  <c r="G28"/>
  <c r="H28" s="1"/>
  <c r="L28"/>
  <c r="M28" s="1"/>
  <c r="Q28"/>
  <c r="R28" s="1"/>
  <c r="G29"/>
  <c r="H29" s="1"/>
  <c r="L29"/>
  <c r="M29" s="1"/>
  <c r="Q29"/>
  <c r="R29" s="1"/>
  <c r="G30"/>
  <c r="H30" s="1"/>
  <c r="T30" s="1"/>
  <c r="L30"/>
  <c r="M30" s="1"/>
  <c r="Q30"/>
  <c r="R30" s="1"/>
  <c r="G31"/>
  <c r="H31" s="1"/>
  <c r="L31"/>
  <c r="M31" s="1"/>
  <c r="Q31"/>
  <c r="R31" s="1"/>
  <c r="G32"/>
  <c r="H32" s="1"/>
  <c r="L32"/>
  <c r="M32" s="1"/>
  <c r="Q32"/>
  <c r="R32" s="1"/>
  <c r="G33"/>
  <c r="H33" s="1"/>
  <c r="L33"/>
  <c r="M33" s="1"/>
  <c r="Q33"/>
  <c r="R33" s="1"/>
  <c r="G34"/>
  <c r="H34" s="1"/>
  <c r="L34"/>
  <c r="M34" s="1"/>
  <c r="Q34"/>
  <c r="R34" s="1"/>
  <c r="G35"/>
  <c r="H35" s="1"/>
  <c r="L35"/>
  <c r="M35" s="1"/>
  <c r="Q35"/>
  <c r="R35" s="1"/>
  <c r="G36"/>
  <c r="H36" s="1"/>
  <c r="L36"/>
  <c r="M36" s="1"/>
  <c r="Q36"/>
  <c r="R36" s="1"/>
  <c r="G37"/>
  <c r="H37" s="1"/>
  <c r="T37" s="1"/>
  <c r="L37"/>
  <c r="M37" s="1"/>
  <c r="Q37"/>
  <c r="R37" s="1"/>
  <c r="G38"/>
  <c r="H38" s="1"/>
  <c r="T38" s="1"/>
  <c r="L38"/>
  <c r="M38" s="1"/>
  <c r="Q38"/>
  <c r="R38" s="1"/>
  <c r="G39"/>
  <c r="H39" s="1"/>
  <c r="T39" s="1"/>
  <c r="L39"/>
  <c r="M39" s="1"/>
  <c r="Q39"/>
  <c r="R39" s="1"/>
  <c r="G40"/>
  <c r="H40" s="1"/>
  <c r="L40"/>
  <c r="M40" s="1"/>
  <c r="Q40"/>
  <c r="R40" s="1"/>
  <c r="G41"/>
  <c r="H41" s="1"/>
  <c r="L41"/>
  <c r="M41" s="1"/>
  <c r="Q41"/>
  <c r="R41" s="1"/>
  <c r="G42"/>
  <c r="H42" s="1"/>
  <c r="T42" s="1"/>
  <c r="L42"/>
  <c r="M42" s="1"/>
  <c r="Q42"/>
  <c r="R42" s="1"/>
  <c r="G43"/>
  <c r="H43" s="1"/>
  <c r="L43"/>
  <c r="M43" s="1"/>
  <c r="Q43"/>
  <c r="R43" s="1"/>
  <c r="G44"/>
  <c r="L44"/>
  <c r="M44" s="1"/>
  <c r="Q44"/>
  <c r="R44" s="1"/>
  <c r="G45"/>
  <c r="H45" s="1"/>
  <c r="L45"/>
  <c r="M45" s="1"/>
  <c r="Q45"/>
  <c r="R45" s="1"/>
  <c r="G46"/>
  <c r="H46" s="1"/>
  <c r="L46"/>
  <c r="M46" s="1"/>
  <c r="Q46"/>
  <c r="R46" s="1"/>
  <c r="U46"/>
  <c r="V46"/>
  <c r="G47"/>
  <c r="H47" s="1"/>
  <c r="L47"/>
  <c r="M47" s="1"/>
  <c r="Q47"/>
  <c r="R47" s="1"/>
  <c r="G48"/>
  <c r="H48" s="1"/>
  <c r="T48" s="1"/>
  <c r="L48"/>
  <c r="M48" s="1"/>
  <c r="Q48"/>
  <c r="R48" s="1"/>
  <c r="G49"/>
  <c r="H49" s="1"/>
  <c r="L49"/>
  <c r="M49" s="1"/>
  <c r="Q49"/>
  <c r="R49" s="1"/>
  <c r="G50"/>
  <c r="H50" s="1"/>
  <c r="L50"/>
  <c r="M50" s="1"/>
  <c r="Q50"/>
  <c r="R50" s="1"/>
  <c r="G51"/>
  <c r="H51"/>
  <c r="T51" s="1"/>
  <c r="L51"/>
  <c r="M51" s="1"/>
  <c r="Q51"/>
  <c r="R51" s="1"/>
  <c r="G52"/>
  <c r="L52"/>
  <c r="M52" s="1"/>
  <c r="Q52"/>
  <c r="R52" s="1"/>
  <c r="G53"/>
  <c r="H53" s="1"/>
  <c r="L53"/>
  <c r="M53" s="1"/>
  <c r="Q53"/>
  <c r="R53" s="1"/>
  <c r="G54"/>
  <c r="H54" s="1"/>
  <c r="T54" s="1"/>
  <c r="L54"/>
  <c r="M54" s="1"/>
  <c r="Q54"/>
  <c r="R54" s="1"/>
  <c r="G55"/>
  <c r="H55" s="1"/>
  <c r="T55" s="1"/>
  <c r="L55"/>
  <c r="M55" s="1"/>
  <c r="R55"/>
  <c r="G56"/>
  <c r="H56" s="1"/>
  <c r="L56"/>
  <c r="M56" s="1"/>
  <c r="Q56"/>
  <c r="R56" s="1"/>
  <c r="G57"/>
  <c r="H57" s="1"/>
  <c r="L57"/>
  <c r="M57" s="1"/>
  <c r="Q57"/>
  <c r="R57" s="1"/>
  <c r="G58"/>
  <c r="H58" s="1"/>
  <c r="T58" s="1"/>
  <c r="L58"/>
  <c r="M58" s="1"/>
  <c r="Q58"/>
  <c r="R58" s="1"/>
  <c r="U58"/>
  <c r="V58"/>
  <c r="D59"/>
  <c r="E59"/>
  <c r="F59"/>
  <c r="I59"/>
  <c r="J59"/>
  <c r="K59"/>
  <c r="N59"/>
  <c r="O59"/>
  <c r="P59"/>
  <c r="G6" i="4"/>
  <c r="H6" s="1"/>
  <c r="I6"/>
  <c r="I61" s="1"/>
  <c r="J61" s="1"/>
  <c r="M6"/>
  <c r="G7"/>
  <c r="H7" s="1"/>
  <c r="I7"/>
  <c r="J7"/>
  <c r="M7"/>
  <c r="G8"/>
  <c r="H8"/>
  <c r="I8"/>
  <c r="J8" s="1"/>
  <c r="M8"/>
  <c r="G9"/>
  <c r="H9"/>
  <c r="I9"/>
  <c r="J9" s="1"/>
  <c r="M9"/>
  <c r="G10"/>
  <c r="H10" s="1"/>
  <c r="I10"/>
  <c r="J10"/>
  <c r="M10"/>
  <c r="G11"/>
  <c r="H11" s="1"/>
  <c r="I11"/>
  <c r="J11"/>
  <c r="M11"/>
  <c r="G12"/>
  <c r="H12" s="1"/>
  <c r="I12"/>
  <c r="J12" s="1"/>
  <c r="M12"/>
  <c r="G13"/>
  <c r="H13" s="1"/>
  <c r="I13"/>
  <c r="J13" s="1"/>
  <c r="M13"/>
  <c r="G14"/>
  <c r="H14" s="1"/>
  <c r="I14"/>
  <c r="J14" s="1"/>
  <c r="M14"/>
  <c r="G15"/>
  <c r="H15" s="1"/>
  <c r="I15"/>
  <c r="J15" s="1"/>
  <c r="M15"/>
  <c r="G16"/>
  <c r="H16" s="1"/>
  <c r="I16"/>
  <c r="J16" s="1"/>
  <c r="M16"/>
  <c r="G17"/>
  <c r="H17"/>
  <c r="I17"/>
  <c r="J17" s="1"/>
  <c r="M17"/>
  <c r="G18"/>
  <c r="H18" s="1"/>
  <c r="I18"/>
  <c r="J18" s="1"/>
  <c r="M18"/>
  <c r="G19"/>
  <c r="H19"/>
  <c r="I19"/>
  <c r="J19"/>
  <c r="M19"/>
  <c r="G20"/>
  <c r="H20"/>
  <c r="I20"/>
  <c r="J20" s="1"/>
  <c r="M20"/>
  <c r="G21"/>
  <c r="H21"/>
  <c r="I21"/>
  <c r="J21"/>
  <c r="M21"/>
  <c r="G22"/>
  <c r="H22" s="1"/>
  <c r="I22"/>
  <c r="J22"/>
  <c r="M22"/>
  <c r="Q22"/>
  <c r="T22"/>
  <c r="G23"/>
  <c r="R28" s="1"/>
  <c r="H23"/>
  <c r="I23"/>
  <c r="J23"/>
  <c r="M23"/>
  <c r="G24"/>
  <c r="H24"/>
  <c r="I24"/>
  <c r="J24"/>
  <c r="M24"/>
  <c r="G25"/>
  <c r="H25"/>
  <c r="I25"/>
  <c r="S28" s="1"/>
  <c r="J25"/>
  <c r="M25"/>
  <c r="G26"/>
  <c r="H26" s="1"/>
  <c r="I26"/>
  <c r="J26"/>
  <c r="M26"/>
  <c r="G27"/>
  <c r="H27" s="1"/>
  <c r="I27"/>
  <c r="J27"/>
  <c r="M27"/>
  <c r="G28"/>
  <c r="H28" s="1"/>
  <c r="I28"/>
  <c r="J28" s="1"/>
  <c r="M28"/>
  <c r="Q28"/>
  <c r="T28"/>
  <c r="G29"/>
  <c r="R48" s="1"/>
  <c r="H29"/>
  <c r="I29"/>
  <c r="J29"/>
  <c r="M29"/>
  <c r="G30"/>
  <c r="H30" s="1"/>
  <c r="I30"/>
  <c r="J30"/>
  <c r="M30"/>
  <c r="G31"/>
  <c r="H31" s="1"/>
  <c r="I31"/>
  <c r="J31"/>
  <c r="M31"/>
  <c r="G32"/>
  <c r="H32" s="1"/>
  <c r="I32"/>
  <c r="J32" s="1"/>
  <c r="M32"/>
  <c r="G33"/>
  <c r="H33" s="1"/>
  <c r="I33"/>
  <c r="J33" s="1"/>
  <c r="M33"/>
  <c r="G34"/>
  <c r="H34" s="1"/>
  <c r="I34"/>
  <c r="J34" s="1"/>
  <c r="M34"/>
  <c r="G35"/>
  <c r="H35" s="1"/>
  <c r="I35"/>
  <c r="J35" s="1"/>
  <c r="M35"/>
  <c r="G36"/>
  <c r="H36" s="1"/>
  <c r="I36"/>
  <c r="J36" s="1"/>
  <c r="M36"/>
  <c r="G37"/>
  <c r="H37"/>
  <c r="J37"/>
  <c r="M37"/>
  <c r="G38"/>
  <c r="H38" s="1"/>
  <c r="I38"/>
  <c r="J38" s="1"/>
  <c r="M38"/>
  <c r="G39"/>
  <c r="H39" s="1"/>
  <c r="I39"/>
  <c r="J39" s="1"/>
  <c r="M39"/>
  <c r="G40"/>
  <c r="H40" s="1"/>
  <c r="I40"/>
  <c r="J40" s="1"/>
  <c r="M40"/>
  <c r="G41"/>
  <c r="H41" s="1"/>
  <c r="I41"/>
  <c r="J41" s="1"/>
  <c r="M41"/>
  <c r="G42"/>
  <c r="H42"/>
  <c r="I42"/>
  <c r="J42" s="1"/>
  <c r="M42"/>
  <c r="G43"/>
  <c r="H43" s="1"/>
  <c r="I43"/>
  <c r="J43" s="1"/>
  <c r="M43"/>
  <c r="G44"/>
  <c r="H44"/>
  <c r="I44"/>
  <c r="J44"/>
  <c r="M44"/>
  <c r="G45"/>
  <c r="H45"/>
  <c r="I45"/>
  <c r="J45" s="1"/>
  <c r="M45"/>
  <c r="G46"/>
  <c r="H46"/>
  <c r="I46"/>
  <c r="J46"/>
  <c r="M46"/>
  <c r="G47"/>
  <c r="H47" s="1"/>
  <c r="I47"/>
  <c r="J47"/>
  <c r="M47"/>
  <c r="G48"/>
  <c r="H48" s="1"/>
  <c r="I48"/>
  <c r="J48"/>
  <c r="M48"/>
  <c r="Q48"/>
  <c r="S48"/>
  <c r="T48"/>
  <c r="G49"/>
  <c r="H49"/>
  <c r="I49"/>
  <c r="J49" s="1"/>
  <c r="M49"/>
  <c r="G50"/>
  <c r="H50"/>
  <c r="I50"/>
  <c r="S60" s="1"/>
  <c r="J50"/>
  <c r="M50"/>
  <c r="G51"/>
  <c r="R60" s="1"/>
  <c r="I51"/>
  <c r="J51"/>
  <c r="M51"/>
  <c r="G52"/>
  <c r="H52" s="1"/>
  <c r="I52"/>
  <c r="J52"/>
  <c r="M52"/>
  <c r="G53"/>
  <c r="H53" s="1"/>
  <c r="I53"/>
  <c r="J53" s="1"/>
  <c r="M53"/>
  <c r="G54"/>
  <c r="H54" s="1"/>
  <c r="I54"/>
  <c r="J54" s="1"/>
  <c r="M54"/>
  <c r="G55"/>
  <c r="H55" s="1"/>
  <c r="I55"/>
  <c r="J55" s="1"/>
  <c r="M55"/>
  <c r="G56"/>
  <c r="H56" s="1"/>
  <c r="I56"/>
  <c r="J56" s="1"/>
  <c r="M56"/>
  <c r="G57"/>
  <c r="H57" s="1"/>
  <c r="I57"/>
  <c r="J57" s="1"/>
  <c r="M57"/>
  <c r="G58"/>
  <c r="H58"/>
  <c r="I58"/>
  <c r="J58" s="1"/>
  <c r="M58"/>
  <c r="G59"/>
  <c r="H59" s="1"/>
  <c r="I59"/>
  <c r="J59" s="1"/>
  <c r="M59"/>
  <c r="G60"/>
  <c r="H60"/>
  <c r="I60"/>
  <c r="J60"/>
  <c r="M60"/>
  <c r="Q60"/>
  <c r="T60"/>
  <c r="D61"/>
  <c r="E61"/>
  <c r="F61"/>
  <c r="K61"/>
  <c r="M61" s="1"/>
  <c r="L61"/>
  <c r="G4" i="3"/>
  <c r="H4"/>
  <c r="J4"/>
  <c r="G5"/>
  <c r="H5"/>
  <c r="J5"/>
  <c r="G6"/>
  <c r="G59" s="1"/>
  <c r="H59" s="1"/>
  <c r="J6"/>
  <c r="G7"/>
  <c r="H7" s="1"/>
  <c r="J7"/>
  <c r="G8"/>
  <c r="H8"/>
  <c r="J8"/>
  <c r="G9"/>
  <c r="H9"/>
  <c r="J9"/>
  <c r="G10"/>
  <c r="H10" s="1"/>
  <c r="J10"/>
  <c r="G11"/>
  <c r="P20" s="1"/>
  <c r="J11"/>
  <c r="G12"/>
  <c r="H12"/>
  <c r="J12"/>
  <c r="G13"/>
  <c r="H13"/>
  <c r="J13"/>
  <c r="G14"/>
  <c r="H14" s="1"/>
  <c r="J14"/>
  <c r="G15"/>
  <c r="H15" s="1"/>
  <c r="J15"/>
  <c r="G16"/>
  <c r="H16"/>
  <c r="J16"/>
  <c r="G17"/>
  <c r="H17"/>
  <c r="J17"/>
  <c r="G18"/>
  <c r="H18" s="1"/>
  <c r="J18"/>
  <c r="G19"/>
  <c r="H19" s="1"/>
  <c r="J19"/>
  <c r="G20"/>
  <c r="H20"/>
  <c r="J20"/>
  <c r="O20"/>
  <c r="G21"/>
  <c r="P26" s="1"/>
  <c r="H21"/>
  <c r="J21"/>
  <c r="G22"/>
  <c r="H22"/>
  <c r="J22"/>
  <c r="G23"/>
  <c r="H23" s="1"/>
  <c r="J23"/>
  <c r="G24"/>
  <c r="H24" s="1"/>
  <c r="J24"/>
  <c r="G25"/>
  <c r="H25"/>
  <c r="J25"/>
  <c r="G26"/>
  <c r="H26"/>
  <c r="J26"/>
  <c r="O26"/>
  <c r="G27"/>
  <c r="H27" s="1"/>
  <c r="J27"/>
  <c r="G28"/>
  <c r="H28" s="1"/>
  <c r="J28"/>
  <c r="G29"/>
  <c r="H29" s="1"/>
  <c r="J29"/>
  <c r="G30"/>
  <c r="H30" s="1"/>
  <c r="J30"/>
  <c r="G31"/>
  <c r="H31" s="1"/>
  <c r="J31"/>
  <c r="G32"/>
  <c r="H32" s="1"/>
  <c r="J32"/>
  <c r="G33"/>
  <c r="H33" s="1"/>
  <c r="J33"/>
  <c r="G34"/>
  <c r="H34" s="1"/>
  <c r="J34"/>
  <c r="G35"/>
  <c r="H35" s="1"/>
  <c r="J35"/>
  <c r="G36"/>
  <c r="H36" s="1"/>
  <c r="J36"/>
  <c r="G37"/>
  <c r="H37" s="1"/>
  <c r="J37"/>
  <c r="G38"/>
  <c r="H38" s="1"/>
  <c r="J38"/>
  <c r="G39"/>
  <c r="H39" s="1"/>
  <c r="J39"/>
  <c r="G40"/>
  <c r="H40" s="1"/>
  <c r="J40"/>
  <c r="G41"/>
  <c r="H41" s="1"/>
  <c r="J41"/>
  <c r="G42"/>
  <c r="H42" s="1"/>
  <c r="J42"/>
  <c r="G43"/>
  <c r="H43" s="1"/>
  <c r="J43"/>
  <c r="G44"/>
  <c r="H44" s="1"/>
  <c r="J44"/>
  <c r="G45"/>
  <c r="H45" s="1"/>
  <c r="J45"/>
  <c r="G46"/>
  <c r="H46" s="1"/>
  <c r="J46"/>
  <c r="O46"/>
  <c r="G47"/>
  <c r="H47"/>
  <c r="J47"/>
  <c r="G48"/>
  <c r="H48" s="1"/>
  <c r="J48"/>
  <c r="G49"/>
  <c r="H49" s="1"/>
  <c r="J49"/>
  <c r="G50"/>
  <c r="H50"/>
  <c r="J50"/>
  <c r="G51"/>
  <c r="H51"/>
  <c r="J51"/>
  <c r="G52"/>
  <c r="H52" s="1"/>
  <c r="J52"/>
  <c r="G53"/>
  <c r="H53" s="1"/>
  <c r="J53"/>
  <c r="G54"/>
  <c r="H54"/>
  <c r="J54"/>
  <c r="G55"/>
  <c r="H55"/>
  <c r="J55"/>
  <c r="G56"/>
  <c r="H56" s="1"/>
  <c r="J56"/>
  <c r="G57"/>
  <c r="H57" s="1"/>
  <c r="J57"/>
  <c r="G58"/>
  <c r="H58"/>
  <c r="J58"/>
  <c r="O58"/>
  <c r="P58"/>
  <c r="D59"/>
  <c r="E59"/>
  <c r="F59"/>
  <c r="I59"/>
  <c r="J59" s="1"/>
  <c r="K59"/>
  <c r="L59"/>
  <c r="G4" i="2"/>
  <c r="O20" s="1"/>
  <c r="P20" s="1"/>
  <c r="Q4"/>
  <c r="G5"/>
  <c r="H5" s="1"/>
  <c r="K5" s="1"/>
  <c r="G6"/>
  <c r="H6"/>
  <c r="K6" s="1"/>
  <c r="G7"/>
  <c r="H7" s="1"/>
  <c r="K7" s="1"/>
  <c r="G8"/>
  <c r="H8"/>
  <c r="K8" s="1"/>
  <c r="G9"/>
  <c r="H9" s="1"/>
  <c r="K9" s="1"/>
  <c r="G10"/>
  <c r="H10"/>
  <c r="K10" s="1"/>
  <c r="G11"/>
  <c r="H11" s="1"/>
  <c r="K11" s="1"/>
  <c r="G12"/>
  <c r="H12"/>
  <c r="K12" s="1"/>
  <c r="G13"/>
  <c r="H13" s="1"/>
  <c r="K13" s="1"/>
  <c r="G14"/>
  <c r="H14"/>
  <c r="K14" s="1"/>
  <c r="G15"/>
  <c r="H15" s="1"/>
  <c r="K15" s="1"/>
  <c r="G16"/>
  <c r="H16"/>
  <c r="K16" s="1"/>
  <c r="G17"/>
  <c r="H17" s="1"/>
  <c r="K17" s="1"/>
  <c r="G18"/>
  <c r="H18"/>
  <c r="K18" s="1"/>
  <c r="G19"/>
  <c r="H19" s="1"/>
  <c r="K19" s="1"/>
  <c r="G20"/>
  <c r="H20"/>
  <c r="K20" s="1"/>
  <c r="M20"/>
  <c r="N20"/>
  <c r="G21"/>
  <c r="O26" s="1"/>
  <c r="P26" s="1"/>
  <c r="G22"/>
  <c r="H22" s="1"/>
  <c r="K22" s="1"/>
  <c r="G23"/>
  <c r="H23" s="1"/>
  <c r="K23" s="1"/>
  <c r="G24"/>
  <c r="H24" s="1"/>
  <c r="K24" s="1"/>
  <c r="G25"/>
  <c r="H25" s="1"/>
  <c r="K25" s="1"/>
  <c r="G26"/>
  <c r="H26" s="1"/>
  <c r="K26" s="1"/>
  <c r="M26"/>
  <c r="N26"/>
  <c r="G27"/>
  <c r="H27" s="1"/>
  <c r="K27" s="1"/>
  <c r="G28"/>
  <c r="H28" s="1"/>
  <c r="K28" s="1"/>
  <c r="G29"/>
  <c r="H29" s="1"/>
  <c r="K29" s="1"/>
  <c r="G30"/>
  <c r="H30" s="1"/>
  <c r="K30" s="1"/>
  <c r="G31"/>
  <c r="H31" s="1"/>
  <c r="K31" s="1"/>
  <c r="G32"/>
  <c r="H32" s="1"/>
  <c r="K32" s="1"/>
  <c r="G33"/>
  <c r="H33" s="1"/>
  <c r="K33" s="1"/>
  <c r="G34"/>
  <c r="H34" s="1"/>
  <c r="K34" s="1"/>
  <c r="G35"/>
  <c r="H35" s="1"/>
  <c r="K35" s="1"/>
  <c r="G36"/>
  <c r="H36" s="1"/>
  <c r="K36" s="1"/>
  <c r="G37"/>
  <c r="H37" s="1"/>
  <c r="K37" s="1"/>
  <c r="G38"/>
  <c r="H38" s="1"/>
  <c r="K38" s="1"/>
  <c r="G39"/>
  <c r="H39" s="1"/>
  <c r="K39" s="1"/>
  <c r="G40"/>
  <c r="H40" s="1"/>
  <c r="K40" s="1"/>
  <c r="G41"/>
  <c r="H41" s="1"/>
  <c r="K41" s="1"/>
  <c r="G42"/>
  <c r="H42" s="1"/>
  <c r="K42" s="1"/>
  <c r="G43"/>
  <c r="H43" s="1"/>
  <c r="K43" s="1"/>
  <c r="G44"/>
  <c r="H44" s="1"/>
  <c r="K44" s="1"/>
  <c r="G45"/>
  <c r="H45" s="1"/>
  <c r="K45" s="1"/>
  <c r="G46"/>
  <c r="H46" s="1"/>
  <c r="K46" s="1"/>
  <c r="M46"/>
  <c r="N46"/>
  <c r="O46"/>
  <c r="P46" s="1"/>
  <c r="G47"/>
  <c r="O58" s="1"/>
  <c r="P58" s="1"/>
  <c r="G48"/>
  <c r="H48"/>
  <c r="K48" s="1"/>
  <c r="G49"/>
  <c r="H49" s="1"/>
  <c r="K49" s="1"/>
  <c r="G50"/>
  <c r="H50"/>
  <c r="K50" s="1"/>
  <c r="G51"/>
  <c r="H51" s="1"/>
  <c r="K51" s="1"/>
  <c r="G52"/>
  <c r="H52"/>
  <c r="K52" s="1"/>
  <c r="G53"/>
  <c r="H53" s="1"/>
  <c r="K53" s="1"/>
  <c r="G54"/>
  <c r="H54"/>
  <c r="K54" s="1"/>
  <c r="G55"/>
  <c r="H55" s="1"/>
  <c r="K55" s="1"/>
  <c r="G56"/>
  <c r="H56"/>
  <c r="K56" s="1"/>
  <c r="G57"/>
  <c r="H57" s="1"/>
  <c r="K57" s="1"/>
  <c r="G58"/>
  <c r="H58"/>
  <c r="K58" s="1"/>
  <c r="M58"/>
  <c r="N58"/>
  <c r="D59"/>
  <c r="E59"/>
  <c r="F59"/>
  <c r="I59"/>
  <c r="J59"/>
  <c r="T24" i="5" l="1"/>
  <c r="T36"/>
  <c r="T47"/>
  <c r="T15"/>
  <c r="T11"/>
  <c r="L59"/>
  <c r="M59" s="1"/>
  <c r="W46"/>
  <c r="X46" s="1"/>
  <c r="T56"/>
  <c r="T49"/>
  <c r="T43"/>
  <c r="T31"/>
  <c r="T16"/>
  <c r="T7"/>
  <c r="T40"/>
  <c r="T28"/>
  <c r="T22"/>
  <c r="T13"/>
  <c r="T4"/>
  <c r="T53"/>
  <c r="M7"/>
  <c r="T35"/>
  <c r="G59"/>
  <c r="H59" s="1"/>
  <c r="T59" s="1"/>
  <c r="T32"/>
  <c r="T26"/>
  <c r="T20"/>
  <c r="T17"/>
  <c r="T57"/>
  <c r="T50"/>
  <c r="T41"/>
  <c r="T29"/>
  <c r="T8"/>
  <c r="T45"/>
  <c r="T33"/>
  <c r="T5"/>
  <c r="T18"/>
  <c r="T46"/>
  <c r="T34"/>
  <c r="H27"/>
  <c r="T27" s="1"/>
  <c r="T21"/>
  <c r="T6"/>
  <c r="T19"/>
  <c r="T12"/>
  <c r="W58"/>
  <c r="X58" s="1"/>
  <c r="T25"/>
  <c r="Q59"/>
  <c r="R59" s="1"/>
  <c r="W26"/>
  <c r="X26" s="1"/>
  <c r="H52"/>
  <c r="T52" s="1"/>
  <c r="H44"/>
  <c r="T44" s="1"/>
  <c r="W20"/>
  <c r="X20" s="1"/>
  <c r="R4"/>
  <c r="H51" i="4"/>
  <c r="R22"/>
  <c r="S22"/>
  <c r="J6"/>
  <c r="G61"/>
  <c r="H61" s="1"/>
  <c r="P46" i="3"/>
  <c r="H11"/>
  <c r="H6"/>
  <c r="H21" i="2"/>
  <c r="K21" s="1"/>
  <c r="H47"/>
  <c r="K47" s="1"/>
  <c r="H4"/>
  <c r="K4" s="1"/>
  <c r="G59"/>
  <c r="H59" s="1"/>
  <c r="K59" s="1"/>
  <c r="S4" i="1" l="1"/>
  <c r="G4"/>
  <c r="H4" s="1"/>
  <c r="M4"/>
  <c r="N4"/>
  <c r="N59" s="1"/>
  <c r="G5"/>
  <c r="M5"/>
  <c r="N5"/>
  <c r="G6"/>
  <c r="H6" s="1"/>
  <c r="M6"/>
  <c r="N6"/>
  <c r="G7"/>
  <c r="H7" s="1"/>
  <c r="M7"/>
  <c r="N7"/>
  <c r="G8"/>
  <c r="H8" s="1"/>
  <c r="M8"/>
  <c r="N8"/>
  <c r="G9"/>
  <c r="H9" s="1"/>
  <c r="M9"/>
  <c r="N9"/>
  <c r="G10"/>
  <c r="H10" s="1"/>
  <c r="M10"/>
  <c r="N10"/>
  <c r="G11"/>
  <c r="H11" s="1"/>
  <c r="M11"/>
  <c r="N11"/>
  <c r="G12"/>
  <c r="H12" s="1"/>
  <c r="M12"/>
  <c r="N12"/>
  <c r="G13"/>
  <c r="H13" s="1"/>
  <c r="M13"/>
  <c r="N13"/>
  <c r="G14"/>
  <c r="H14" s="1"/>
  <c r="M14"/>
  <c r="N14"/>
  <c r="G15"/>
  <c r="H15"/>
  <c r="M15"/>
  <c r="N15"/>
  <c r="G16"/>
  <c r="H16" s="1"/>
  <c r="M16"/>
  <c r="N16"/>
  <c r="G17"/>
  <c r="H17" s="1"/>
  <c r="M17"/>
  <c r="N17"/>
  <c r="G18"/>
  <c r="H18" s="1"/>
  <c r="M18"/>
  <c r="N18"/>
  <c r="G19"/>
  <c r="H19" s="1"/>
  <c r="M19"/>
  <c r="N19"/>
  <c r="G20"/>
  <c r="H20" s="1"/>
  <c r="M20"/>
  <c r="N20"/>
  <c r="O20"/>
  <c r="P20"/>
  <c r="G21"/>
  <c r="H21" s="1"/>
  <c r="M21"/>
  <c r="N21"/>
  <c r="G22"/>
  <c r="H22" s="1"/>
  <c r="M22"/>
  <c r="N22"/>
  <c r="G23"/>
  <c r="H23" s="1"/>
  <c r="M23"/>
  <c r="N23"/>
  <c r="G24"/>
  <c r="H24" s="1"/>
  <c r="M24"/>
  <c r="N24"/>
  <c r="G25"/>
  <c r="H25" s="1"/>
  <c r="M25"/>
  <c r="N25"/>
  <c r="G26"/>
  <c r="H26"/>
  <c r="M26"/>
  <c r="N26"/>
  <c r="O26"/>
  <c r="P26"/>
  <c r="G27"/>
  <c r="M27"/>
  <c r="N27"/>
  <c r="G28"/>
  <c r="H28" s="1"/>
  <c r="M28"/>
  <c r="N28"/>
  <c r="G29"/>
  <c r="H29" s="1"/>
  <c r="M29"/>
  <c r="N29"/>
  <c r="G30"/>
  <c r="H30" s="1"/>
  <c r="M30"/>
  <c r="N30"/>
  <c r="G31"/>
  <c r="H31" s="1"/>
  <c r="M31"/>
  <c r="N31"/>
  <c r="G32"/>
  <c r="H32" s="1"/>
  <c r="M32"/>
  <c r="N32"/>
  <c r="G33"/>
  <c r="H33" s="1"/>
  <c r="M33"/>
  <c r="N33"/>
  <c r="G34"/>
  <c r="H34" s="1"/>
  <c r="M34"/>
  <c r="N34"/>
  <c r="G35"/>
  <c r="H35" s="1"/>
  <c r="M35"/>
  <c r="N35"/>
  <c r="G36"/>
  <c r="H36" s="1"/>
  <c r="M36"/>
  <c r="N36"/>
  <c r="G37"/>
  <c r="H37"/>
  <c r="M37"/>
  <c r="N37"/>
  <c r="G38"/>
  <c r="H38" s="1"/>
  <c r="M38"/>
  <c r="N38"/>
  <c r="G39"/>
  <c r="H39" s="1"/>
  <c r="M39"/>
  <c r="N39"/>
  <c r="G40"/>
  <c r="H40" s="1"/>
  <c r="M40"/>
  <c r="N40"/>
  <c r="G41"/>
  <c r="H41" s="1"/>
  <c r="M41"/>
  <c r="N41"/>
  <c r="G42"/>
  <c r="H42" s="1"/>
  <c r="M42"/>
  <c r="N42"/>
  <c r="G43"/>
  <c r="H43" s="1"/>
  <c r="M43"/>
  <c r="N43"/>
  <c r="G44"/>
  <c r="H44" s="1"/>
  <c r="M44"/>
  <c r="N44"/>
  <c r="G45"/>
  <c r="H45" s="1"/>
  <c r="M45"/>
  <c r="N45"/>
  <c r="G46"/>
  <c r="H46" s="1"/>
  <c r="M46"/>
  <c r="N46"/>
  <c r="O46"/>
  <c r="P46"/>
  <c r="G47"/>
  <c r="H47" s="1"/>
  <c r="M47"/>
  <c r="N47"/>
  <c r="G48"/>
  <c r="H48" s="1"/>
  <c r="M48"/>
  <c r="N48"/>
  <c r="G49"/>
  <c r="H49" s="1"/>
  <c r="M49"/>
  <c r="N49"/>
  <c r="G50"/>
  <c r="H50" s="1"/>
  <c r="M50"/>
  <c r="N50"/>
  <c r="G51"/>
  <c r="H51"/>
  <c r="M51"/>
  <c r="N51"/>
  <c r="G52"/>
  <c r="H52" s="1"/>
  <c r="M52"/>
  <c r="N52"/>
  <c r="G53"/>
  <c r="H53" s="1"/>
  <c r="M53"/>
  <c r="N53"/>
  <c r="G54"/>
  <c r="H54" s="1"/>
  <c r="M54"/>
  <c r="N54"/>
  <c r="G55"/>
  <c r="H55" s="1"/>
  <c r="M55"/>
  <c r="N55"/>
  <c r="G56"/>
  <c r="H56" s="1"/>
  <c r="M56"/>
  <c r="N56"/>
  <c r="G57"/>
  <c r="H57"/>
  <c r="M57"/>
  <c r="N57"/>
  <c r="G58"/>
  <c r="H58" s="1"/>
  <c r="M58"/>
  <c r="N58"/>
  <c r="O58"/>
  <c r="P58"/>
  <c r="D59"/>
  <c r="E59"/>
  <c r="F59"/>
  <c r="K59"/>
  <c r="L59"/>
  <c r="I34" l="1"/>
  <c r="I57"/>
  <c r="I49"/>
  <c r="I4"/>
  <c r="I46"/>
  <c r="I50"/>
  <c r="I31"/>
  <c r="I43"/>
  <c r="I8"/>
  <c r="I16"/>
  <c r="I35"/>
  <c r="I9"/>
  <c r="I39"/>
  <c r="I58"/>
  <c r="I47"/>
  <c r="I36"/>
  <c r="I32"/>
  <c r="I28"/>
  <c r="I25"/>
  <c r="I21"/>
  <c r="I10"/>
  <c r="I12"/>
  <c r="I38"/>
  <c r="I54"/>
  <c r="I44"/>
  <c r="I30"/>
  <c r="I42"/>
  <c r="I24"/>
  <c r="I17"/>
  <c r="I55"/>
  <c r="I51"/>
  <c r="I18"/>
  <c r="I48"/>
  <c r="I29"/>
  <c r="I22"/>
  <c r="I11"/>
  <c r="I23"/>
  <c r="I53"/>
  <c r="I56"/>
  <c r="I52"/>
  <c r="I45"/>
  <c r="I37"/>
  <c r="I26"/>
  <c r="I19"/>
  <c r="I15"/>
  <c r="M59"/>
  <c r="Q58"/>
  <c r="R58" s="1"/>
  <c r="Q20"/>
  <c r="R20" s="1"/>
  <c r="I33"/>
  <c r="I20"/>
  <c r="I40"/>
  <c r="I13"/>
  <c r="I6"/>
  <c r="Q46"/>
  <c r="R46" s="1"/>
  <c r="I41"/>
  <c r="H27"/>
  <c r="I27" s="1"/>
  <c r="I14"/>
  <c r="I7"/>
  <c r="G59"/>
  <c r="H59" s="1"/>
  <c r="I59" s="1"/>
  <c r="H5"/>
  <c r="I5" s="1"/>
  <c r="Q26"/>
  <c r="R26" s="1"/>
</calcChain>
</file>

<file path=xl/sharedStrings.xml><?xml version="1.0" encoding="utf-8"?>
<sst xmlns="http://schemas.openxmlformats.org/spreadsheetml/2006/main" count="697" uniqueCount="253">
  <si>
    <t xml:space="preserve"> </t>
  </si>
  <si>
    <t>Şube Müdürü</t>
  </si>
  <si>
    <t>Veysi YARĞIN</t>
  </si>
  <si>
    <t>TOPLAM</t>
  </si>
  <si>
    <t>YENİCE</t>
  </si>
  <si>
    <t>LAPSEKİ</t>
  </si>
  <si>
    <t>GÖKÇEADA</t>
  </si>
  <si>
    <t>GELİBOLU</t>
  </si>
  <si>
    <t>EZİNE</t>
  </si>
  <si>
    <t>ECEABAT</t>
  </si>
  <si>
    <t xml:space="preserve">ÇAN </t>
  </si>
  <si>
    <t>BOZCAADA</t>
  </si>
  <si>
    <t>BİGA</t>
  </si>
  <si>
    <t>BAYRAMİÇ</t>
  </si>
  <si>
    <t>AYVACIK</t>
  </si>
  <si>
    <t>ÇANAKKALE</t>
  </si>
  <si>
    <t>SUSURLUK</t>
  </si>
  <si>
    <t>SINDIRGI</t>
  </si>
  <si>
    <t>SAVAŞTEPE</t>
  </si>
  <si>
    <t>yenileme yapıldı.</t>
  </si>
  <si>
    <t>MARMARA</t>
  </si>
  <si>
    <t>MANYAS</t>
  </si>
  <si>
    <t>KEPSUT</t>
  </si>
  <si>
    <t>İVRİNDİ</t>
  </si>
  <si>
    <t>HAVRAN</t>
  </si>
  <si>
    <t>GÖNEN</t>
  </si>
  <si>
    <t>GÖMEÇ</t>
  </si>
  <si>
    <t>ERDEK</t>
  </si>
  <si>
    <t>EDREMİT</t>
  </si>
  <si>
    <t>DURSUNBEY</t>
  </si>
  <si>
    <t>BURHANİYE</t>
  </si>
  <si>
    <t>22-a nedeniyle.</t>
  </si>
  <si>
    <t>BİGADİÇ</t>
  </si>
  <si>
    <t>BANDIRMA</t>
  </si>
  <si>
    <t>BALYA</t>
  </si>
  <si>
    <t>AYVALIK</t>
  </si>
  <si>
    <t>ALTIEYLÜL</t>
  </si>
  <si>
    <t>imar nedeniyle.</t>
  </si>
  <si>
    <t>KARESİ</t>
  </si>
  <si>
    <t>BALIKESİR</t>
  </si>
  <si>
    <r>
      <t xml:space="preserve"> ortalama sayfa: </t>
    </r>
    <r>
      <rPr>
        <b/>
        <sz val="10"/>
        <rFont val="Arial"/>
        <family val="2"/>
        <charset val="162"/>
      </rPr>
      <t>152.056.891</t>
    </r>
  </si>
  <si>
    <t>TERMAL</t>
  </si>
  <si>
    <t>GENEL MÜD.HEDEFİ  %</t>
  </si>
  <si>
    <t>ÇİFTLİKKÖY</t>
  </si>
  <si>
    <t>ÇINARCIK</t>
  </si>
  <si>
    <t>İŞLEM BELGESİ TARAMA</t>
  </si>
  <si>
    <t>ARMUTLU</t>
  </si>
  <si>
    <t>ALTINOVA</t>
  </si>
  <si>
    <r>
      <t xml:space="preserve"> ortalama metre: </t>
    </r>
    <r>
      <rPr>
        <b/>
        <sz val="10"/>
        <rFont val="Arial"/>
        <family val="2"/>
        <charset val="162"/>
      </rPr>
      <t>2.079.460</t>
    </r>
  </si>
  <si>
    <t>YALOVA</t>
  </si>
  <si>
    <t xml:space="preserve">   YALOVA</t>
  </si>
  <si>
    <t>YENİŞEHİR</t>
  </si>
  <si>
    <t>ORHANGAZİ</t>
  </si>
  <si>
    <t>MİMARİ PROJE</t>
  </si>
  <si>
    <t>Günceleme çalş.doğan 49328 adet parsellerdr</t>
  </si>
  <si>
    <t>ORHANELİ</t>
  </si>
  <si>
    <t>MUSTAFAKEMALPAŞA</t>
  </si>
  <si>
    <r>
      <t xml:space="preserve">toplam sayfa: </t>
    </r>
    <r>
      <rPr>
        <b/>
        <sz val="10"/>
        <rFont val="Arial"/>
        <family val="2"/>
        <charset val="162"/>
      </rPr>
      <t>4.080.300</t>
    </r>
  </si>
  <si>
    <t>MUDANYA</t>
  </si>
  <si>
    <t>KESTEL</t>
  </si>
  <si>
    <t>KELES</t>
  </si>
  <si>
    <t>RESMİ SENET</t>
  </si>
  <si>
    <t>KARACABEY</t>
  </si>
  <si>
    <t>İZNİK</t>
  </si>
  <si>
    <r>
      <t xml:space="preserve">toplam parsel: </t>
    </r>
    <r>
      <rPr>
        <b/>
        <sz val="10"/>
        <rFont val="Arial"/>
        <family val="2"/>
        <charset val="162"/>
      </rPr>
      <t>5.452.980</t>
    </r>
  </si>
  <si>
    <t>İNEGÖL</t>
  </si>
  <si>
    <t>HARMANCIK</t>
  </si>
  <si>
    <t>GÜRSU</t>
  </si>
  <si>
    <t>ENTEGRASYON</t>
  </si>
  <si>
    <t>GEMLİK</t>
  </si>
  <si>
    <t>BÜYÜKORHAN</t>
  </si>
  <si>
    <r>
      <t xml:space="preserve">toplam yevmiye : </t>
    </r>
    <r>
      <rPr>
        <b/>
        <sz val="10"/>
        <rFont val="Arial"/>
        <family val="2"/>
        <charset val="162"/>
      </rPr>
      <t>11.843.150</t>
    </r>
  </si>
  <si>
    <t>YILDIRIM</t>
  </si>
  <si>
    <t>NİLÜFER</t>
  </si>
  <si>
    <t xml:space="preserve"> 30 HAZİRAN HEDEF: % 40</t>
  </si>
  <si>
    <t>OSMANGAZİ</t>
  </si>
  <si>
    <t>BURSA</t>
  </si>
  <si>
    <t>AYIKLAMA</t>
  </si>
  <si>
    <t>31 ARALIK 2020 GENEL MÜDÜRLÜK HEDEFİ</t>
  </si>
  <si>
    <t xml:space="preserve"> 
Bu ay 
Yapılan
M-G
</t>
  </si>
  <si>
    <t xml:space="preserve">TÜM
PARSEL TOPLAMI
</t>
  </si>
  <si>
    <t xml:space="preserve">Yapılmayan
Ay sonu
genel
 toplamı
</t>
  </si>
  <si>
    <t xml:space="preserve">Yapılan
Ay sonu
genel
 toplamı
</t>
  </si>
  <si>
    <r>
      <t xml:space="preserve">YAPILAN 
PARSEL
SAYISI
 ORANI
</t>
    </r>
    <r>
      <rPr>
        <b/>
        <sz val="11"/>
        <color indexed="10"/>
        <rFont val="Arial"/>
        <family val="2"/>
        <charset val="162"/>
      </rPr>
      <t>(YÜZDE %)</t>
    </r>
  </si>
  <si>
    <r>
      <t xml:space="preserve">
TOPLAM
YAPILAN
  AKTİF 
PARSEL
SAYISI
</t>
    </r>
    <r>
      <rPr>
        <b/>
        <sz val="11"/>
        <rFont val="Arial"/>
        <family val="2"/>
        <charset val="162"/>
      </rPr>
      <t xml:space="preserve">
</t>
    </r>
    <r>
      <rPr>
        <b/>
        <sz val="11"/>
        <color indexed="10"/>
        <rFont val="Arial"/>
        <family val="2"/>
        <charset val="162"/>
      </rPr>
      <t xml:space="preserve"> </t>
    </r>
  </si>
  <si>
    <r>
      <t xml:space="preserve">BU AY
YAPILAN
 AKTİF 
PARSEL
SAYISI
</t>
    </r>
    <r>
      <rPr>
        <b/>
        <sz val="11"/>
        <color indexed="10"/>
        <rFont val="Arial"/>
        <family val="2"/>
        <charset val="162"/>
      </rPr>
      <t>1-31 Ağustos
2021</t>
    </r>
  </si>
  <si>
    <r>
      <t xml:space="preserve">GEÇEN
AYLAR
YAPILAN 
AKTİF 
PARSEL
SAYISI
</t>
    </r>
    <r>
      <rPr>
        <b/>
        <sz val="11"/>
        <color indexed="10"/>
        <rFont val="Arial"/>
        <family val="2"/>
        <charset val="162"/>
      </rPr>
      <t>TOPLAM</t>
    </r>
  </si>
  <si>
    <r>
      <t xml:space="preserve">TOPLAM
 AKTİF
PARSEL
SAYISI
</t>
    </r>
    <r>
      <rPr>
        <b/>
        <sz val="11"/>
        <color indexed="10"/>
        <rFont val="Arial"/>
        <family val="2"/>
        <charset val="162"/>
      </rPr>
      <t xml:space="preserve"> </t>
    </r>
  </si>
  <si>
    <t xml:space="preserve">ENTEGRASYON </t>
  </si>
  <si>
    <t>AÇIKLAMA</t>
  </si>
  <si>
    <t>KÜTÜK VE TAKBİS KARŞILAŞTIRMALARI FAALİYETİ</t>
  </si>
  <si>
    <t>MÜDÜRLÜK
ADI</t>
  </si>
  <si>
    <t>İL</t>
  </si>
  <si>
    <t>SIRA NO</t>
  </si>
  <si>
    <t xml:space="preserve"> TAPU MÜDÜRLÜKLERİ  KÜTÜK-TAKBİS KARŞILAŞTIRMASI (ENTEGRASYON) TAKİP RAPORU
 (31 Ağustos 2021 İtibariyle)    </t>
  </si>
  <si>
    <r>
      <t xml:space="preserve">2021 YILI 
AĞUSTOS AYI SONU
İTİBARİYLE
GELİNEN SEVİYENİN,
GENEL
 MÜDÜRLÜK 
HEDEFİNE ORANI
</t>
    </r>
    <r>
      <rPr>
        <b/>
        <sz val="10"/>
        <color indexed="10"/>
        <rFont val="Arial"/>
        <family val="2"/>
        <charset val="162"/>
      </rPr>
      <t>(YÜZDE % )</t>
    </r>
  </si>
  <si>
    <t>AYIKLAMA YIL VE YEVMİYE BAZLI YAPILDI. %30 POŞETLİ VE ETİKETLİDİR.</t>
  </si>
  <si>
    <t>TASNİF YAPILIYOR.TÜMÜ POŞETLİ VE KISMEN 
ETİKETSİZDİR.</t>
  </si>
  <si>
    <t>müdür 13 eylülde göreve başlıyor.</t>
  </si>
  <si>
    <t>SAYFA BAZLI AYIKLAMA YAPILIYOR.TÜMÜ POŞETLİ
 VE ETİKETLİDİR.</t>
  </si>
  <si>
    <t>SAYFA BAZLI AYIKLAMA YAPILIYOR.
 % 50 POŞETLİ VE ETİKETLİDİR.</t>
  </si>
  <si>
    <t>AYIKLAMA-TASNİF BİRLİKTE YIL-YEVMİYE BAZLI YAPILIYOR.TÜMÜ POŞETLİ VE ETİKETLİDİR.</t>
  </si>
  <si>
    <t>TASNİF BİTMİŞTİR.TÜMÜ POŞETLİ VE ETİKETLİDİR.</t>
  </si>
  <si>
    <t>AYIKLAMA TASNİF BİRLİKTE YAPILIYOR.
TÜMÜ POŞETLİ VE ETİKETLİDİR.</t>
  </si>
  <si>
    <t>AYIKLAMA SAYFA BAZLI YAPILIYOR.TÜMÜ POŞETLİ
 VE ETİKETLİDİR.</t>
  </si>
  <si>
    <t>AYIKLAMA SAYFA BAZLI YAPILDI.TÜMÜ POŞETLİ
 VE ETİKETLİDİR.</t>
  </si>
  <si>
    <t>TASNİF YAPILMADI. TÜMÜ POŞETLİ VE ETİKETLİDİR.</t>
  </si>
  <si>
    <t>TASNİF YAPILIYOR.TÜMÜ POŞETLİ VE ETİKETSİZDİR.</t>
  </si>
  <si>
    <t>TASNİF YAPILIYOR.TÜMÜ POŞETLİ VE ETİKETLİDİR.</t>
  </si>
  <si>
    <t>AYIKLAMA TASNİF BİRLİKTE YAPILIYOR.
TÜMÜ POŞETLİ VE ETİKETLİDİR</t>
  </si>
  <si>
    <t>tescil istem belgeleri ayıklanmamış.</t>
  </si>
  <si>
    <t>AYIKLAMA SAYFA BAZLI YAPILMIŞ.TÜMÜ POŞETSİZ 
VE ETİKETSİZDİR.Ayıklamada eksiklikler var.</t>
  </si>
  <si>
    <t xml:space="preserve">AYIKLAMA BİRİM BAZLI YEVMİYE-YIL YAPILMIŞ.
TÜMÜ POŞETLİ VE ETİKETLİDİR. </t>
  </si>
  <si>
    <t>AYIKLAMA KISMEN YEVMİYE VE KISMEN SAYFA BAZLI YAPILIYOR.KISMEN POŞETLİ VE ETİKETLİDİR.ayıklamada eksiklikler var  gideriliyor.</t>
  </si>
  <si>
    <t>AYIKLAMA KISMEN YIL VE YEVMİYE BAZLI VE KISMENDE BİRİM BAZLI YEVMİYE -YIL BAZLI YAPILIYOR.TÜMÜ POŞETLİ VE ETİKETLİDİR.</t>
  </si>
  <si>
    <t>AYIKLAMA  SAYFA BAZLI YAPILIYOR.KISMEN TASNİF YAPILIYOR.KISMEN %70 POŞETSİZ VE ETİKETSİZDİR.ayıklamada eksiklikler gideriliyor.TESCİL İSTEM BELGELERİ AYIKLANIYOR.</t>
  </si>
  <si>
    <t xml:space="preserve">AYIKLAMA KISMEN YIL BAZLI VE KISMEN SAYFA 
BAZLI YAPILIYOR.TÜMÜ POŞETLİ VE ETİKETLİDİR. </t>
  </si>
  <si>
    <t>AYIKLAMA  SAYFA BAZLI YAPILIYOR.TÜMÜ POŞETLİ VE
ETİKETLİDİR.km dosyaları ayıklandığından biten birim yoktur.</t>
  </si>
  <si>
    <t>TASNİF YAPILMADI.TÜMÜ ETİKET VE POŞETLİDİR.</t>
  </si>
  <si>
    <r>
      <rPr>
        <b/>
        <sz val="9"/>
        <color indexed="10"/>
        <rFont val="Arial"/>
        <family val="2"/>
        <charset val="162"/>
      </rPr>
      <t>TASNİF YAPILIYOR</t>
    </r>
    <r>
      <rPr>
        <b/>
        <sz val="9"/>
        <color indexed="8"/>
        <rFont val="Arial"/>
        <family val="2"/>
        <charset val="162"/>
      </rPr>
      <t>.AYIKLAMA  SAYFA BAZLI YAPILDI.TÜMÜ POŞETLİ VE TÜMÜ ETİKETSİZDİR.</t>
    </r>
  </si>
  <si>
    <t>TASNİF YAPILMADI.TÜMÜ POŞETLİ VE ETİKETLİDİR.</t>
  </si>
  <si>
    <t>AYIKLAMA  YIL VE YEVMİYE BAZLI YAPILIYOR.TÜMÜ POŞETLİ VE ETİKETLİDİR.</t>
  </si>
  <si>
    <t>TASNİF BİTMİŞTİR.</t>
  </si>
  <si>
    <t>AYIKLAMA TASNİF BİRLİKTE YAPILIYOR.
TÜMÜ POŞETLİ VE ETİKETSİZDİR.</t>
  </si>
  <si>
    <t>AYIKLAMA KISMEN BİRİM YEVMİYE BAZLI-KISMENSAYFA BAZLI YAPILMIŞ.TÜMÜ POŞETLİ VE ETİKETLİDİR.</t>
  </si>
  <si>
    <r>
      <rPr>
        <b/>
        <sz val="8"/>
        <color indexed="8"/>
        <rFont val="Arial"/>
        <family val="2"/>
        <charset val="162"/>
      </rPr>
      <t>AYIKLAMA KISMEN YEVMİYE VE SAYFA BAZLI YAPILIYOR.
TÜMÜ POŞETLİ VE ETİKETLİDİR.</t>
    </r>
    <r>
      <rPr>
        <sz val="8"/>
        <color indexed="8"/>
        <rFont val="Arial"/>
        <family val="2"/>
        <charset val="162"/>
      </rPr>
      <t xml:space="preserve">
Ayıklanan dosya sayısı 345000 olarak revize  edildi. </t>
    </r>
  </si>
  <si>
    <t>AYIKLAMA TASNİF BİRLİKTE YAPILIYOR.
TÜMÜ ETİKETLİDİR.</t>
  </si>
  <si>
    <t>AYIKLAMA  SAYFA BAZLI YAPILIYOR.KISMEN POŞETLİ VE ETİKETLİDİR.</t>
  </si>
  <si>
    <t>AYIKLAMA KISMEN YEVMİYE VE KISMEN SAYFA BAZLI YAPILIYOR.KISMEN POŞETLİ VE ETİKETLİDİR.(%40)</t>
  </si>
  <si>
    <t>TASNİF YAPILDI.KÖYLER KISMEN TASNİF EDİLMİŞ.
TÜMÜ POŞETLİ VE .%30 ETİKETSİZDİR.</t>
  </si>
  <si>
    <t>AYIKLAMA SAYFA BAZLI YAPILIYOR.KISMEN 
POŞETLİ VE ETİKETLİDİR.</t>
  </si>
  <si>
    <t xml:space="preserve">        YALOVA</t>
  </si>
  <si>
    <t>AYIKLAMA TASNİF BİRLİKTE YAPILIYOR.
YIL BAZLI AYIKLAMA-TASNİFYAPILIYOR. YEVMİYELER SIRALI DEĞİL.%30 ETİKETSİZDİR.</t>
  </si>
  <si>
    <t>AYIKLAMA SAYFA BAZLI YAPILIYOR.TÜMÜ POŞET 
VE ETİKETLİDİR.AYIKLAMADA EKSİKLİKLER VAR.
(tüm dosyalarda Tutanak var.)</t>
  </si>
  <si>
    <t>AYIKLAMA KISMEN YEVMİYE VE KISMEN SAYFA BAZLI YAPILIYOR. % 20 POŞETLİ VE ETİKETLİDİR.</t>
  </si>
  <si>
    <r>
      <rPr>
        <b/>
        <sz val="8"/>
        <color indexed="8"/>
        <rFont val="Arial"/>
        <family val="2"/>
        <charset val="162"/>
      </rPr>
      <t>AYIKLAMA KISMEN YEVMİYE VE KISMEN SAYFA BAZLI YAPILIYOR. TÜMÜ POŞETLİ VE TÜMÜ ETİKETSİZDİR.</t>
    </r>
    <r>
      <rPr>
        <sz val="8"/>
        <color indexed="8"/>
        <rFont val="Arial"/>
        <family val="2"/>
        <charset val="162"/>
      </rPr>
      <t xml:space="preserve">
</t>
    </r>
  </si>
  <si>
    <t>TASNİF YAPIIYOR.ETİKET VE POŞET KISMEN VAR.</t>
  </si>
  <si>
    <t>TASNİF YAPILMADI.ETİKET-POŞET KISMEN VAR
Ayıklamada eksiklikler var.</t>
  </si>
  <si>
    <t>AYIKLAMA BİR BİRİM YEVMİYE YIL BAZLI VE DİĞERLERİ SAYFA BAZLI YAPILIYOR. TÜMÜ POŞETLİ VE TÜMÜ ETİKETSİZDİR.</t>
  </si>
  <si>
    <t>AYIKLAMA TASNİF BİRLİKTE YAPILIYOR.</t>
  </si>
  <si>
    <r>
      <rPr>
        <b/>
        <sz val="8"/>
        <color indexed="8"/>
        <rFont val="Arial"/>
        <family val="2"/>
        <charset val="162"/>
      </rPr>
      <t>AYIKLAMA KISMEN YEVMİYE VE KISMEN SAYFA BAZLI YAPILIYOR. TÜMÜ POŞETLİ VE ETİKETLİDİR.</t>
    </r>
    <r>
      <rPr>
        <sz val="8"/>
        <color indexed="8"/>
        <rFont val="Arial"/>
        <family val="2"/>
        <charset val="162"/>
      </rPr>
      <t xml:space="preserve">
</t>
    </r>
  </si>
  <si>
    <t>TASNİF YAPILMADI.ETİKET VE POŞET KISMEN VAR</t>
  </si>
  <si>
    <t>GENEL MÜD.HEDEFİ %</t>
  </si>
  <si>
    <t>TASNİF YAPILMADI.TÜMÜ POŞETLİ VE ETİKETSİZDİR.</t>
  </si>
  <si>
    <t>31 TEMMUZ 2021 
GENEL MÜDÜRLÜK HEDEFİ
%</t>
  </si>
  <si>
    <r>
      <t xml:space="preserve"> YAPILAN 
YEVMİYE 
SAYISI
ORANI 
</t>
    </r>
    <r>
      <rPr>
        <b/>
        <sz val="11"/>
        <color indexed="10"/>
        <rFont val="Arial"/>
        <family val="2"/>
        <charset val="162"/>
      </rPr>
      <t>(YÜZDE %)</t>
    </r>
  </si>
  <si>
    <t>TOPLAM 
YAPILAN
 YEVMİYE 
SAYISI</t>
  </si>
  <si>
    <r>
      <t>BU AY 
 YAPILAN
 YEVMİYE 
SAYISI</t>
    </r>
    <r>
      <rPr>
        <b/>
        <sz val="11"/>
        <color indexed="10"/>
        <rFont val="Arial"/>
        <family val="2"/>
        <charset val="162"/>
      </rPr>
      <t xml:space="preserve">
1-31 AĞUSTOS
2021</t>
    </r>
  </si>
  <si>
    <r>
      <t xml:space="preserve"> GEÇEN 
AYLAR
YAPILAN
YEVMİYE
 SAYISI 
</t>
    </r>
    <r>
      <rPr>
        <b/>
        <sz val="11"/>
        <color indexed="10"/>
        <rFont val="Arial"/>
        <family val="2"/>
        <charset val="162"/>
      </rPr>
      <t>TOPLAM</t>
    </r>
  </si>
  <si>
    <r>
      <t xml:space="preserve">TOPLAM 
YEVMİYE 
SAYISI
</t>
    </r>
    <r>
      <rPr>
        <b/>
        <sz val="11"/>
        <color indexed="10"/>
        <rFont val="Arial"/>
        <family val="2"/>
        <charset val="162"/>
      </rPr>
      <t xml:space="preserve"> (KURULUŞ-
02.07.2017) </t>
    </r>
  </si>
  <si>
    <r>
      <t xml:space="preserve">2021 YILI 
AĞUSTOS AYI
SONU
İTİBARİYLE
GELİNEN 
SEVİYENİN,
GENEL
 MÜDÜRLÜK 
HEDEFİNE
 ORANI
</t>
    </r>
    <r>
      <rPr>
        <b/>
        <sz val="11"/>
        <color indexed="10"/>
        <rFont val="Arial"/>
        <family val="2"/>
        <charset val="162"/>
      </rPr>
      <t>(YÜZDE % )</t>
    </r>
  </si>
  <si>
    <t>AYIKLAMA
TASNİFİ
BİTEN
MAH/KÖY
BİRİM 
SAYISI</t>
  </si>
  <si>
    <t>TOPLAM
MAH/KÖY
BİRİM
SAYISI</t>
  </si>
  <si>
    <t>AYIKLAMA VE TASNİF FAALİYETİ</t>
  </si>
  <si>
    <t xml:space="preserve"> BURSA TAPU VE KADASTRO IV.BÖLGE MÜDÜRLÜĞÜ
TAPU MÜDÜRLÜKLERİ AYIKLAMA VE TASNİF İŞLERİ  TAKİP RAPORU  (31 Ağustos 2021 İtibariyle)    </t>
  </si>
  <si>
    <t>tümü:129</t>
  </si>
  <si>
    <t>tüm ciltler:229</t>
  </si>
  <si>
    <t xml:space="preserve">tümü 2017 sonu. 2375 </t>
  </si>
  <si>
    <t>tümü:1362 cilt.</t>
  </si>
  <si>
    <t>%</t>
  </si>
  <si>
    <t>tümü:269</t>
  </si>
  <si>
    <t xml:space="preserve">     YALOVA</t>
  </si>
  <si>
    <t>8 adet cilt hata nedeniyle 
tekrar taranacaktır.</t>
  </si>
  <si>
    <t>pilot:445 cilt onaylandı.pasifler taralıdır.</t>
  </si>
  <si>
    <t>39 cilt onaylandı.</t>
  </si>
  <si>
    <t>tümü:982</t>
  </si>
  <si>
    <t>2014 haziran sonrası ciltlerde kısmen 
taranmayan var.</t>
  </si>
  <si>
    <t>tümü:44 cilt</t>
  </si>
  <si>
    <t>pilot:370 cilt onaylandı.Pasifler taralıdır.</t>
  </si>
  <si>
    <t>pilot:1742 cilt onaylandı.Pasifler taralıdır.</t>
  </si>
  <si>
    <t>pilot:2522 cilt onaylandı.
pasif resmi senetler taralı değil.</t>
  </si>
  <si>
    <t>pilot:4322 cilt onaylandı.
pasif resmi senetler taralı değil.</t>
  </si>
  <si>
    <t>TOPLAM 
 TAKBİSTE
ONAYLANMAYAN
RESMİ SENET
SAYISI
(Takbis)</t>
  </si>
  <si>
    <t>TOPLAM 
 TAKBİSTE
ONAYLANAN
RESMİ SENET
SAYISI
(Takbis)</t>
  </si>
  <si>
    <r>
      <rPr>
        <b/>
        <sz val="11"/>
        <rFont val="Arial"/>
        <family val="2"/>
        <charset val="162"/>
      </rPr>
      <t xml:space="preserve"> TOPLAM 
TAKBİS'E
AKTARILAN
CİLT
 SAYISI
ORANI </t>
    </r>
    <r>
      <rPr>
        <b/>
        <sz val="10"/>
        <rFont val="Arial"/>
        <family val="2"/>
        <charset val="162"/>
      </rPr>
      <t xml:space="preserve">
</t>
    </r>
    <r>
      <rPr>
        <b/>
        <sz val="10"/>
        <color indexed="10"/>
        <rFont val="Arial"/>
        <family val="2"/>
        <charset val="162"/>
      </rPr>
      <t>(YÜZDE %)</t>
    </r>
  </si>
  <si>
    <t>TOPLAM 
 TAKBİSE
AKTARILAN
CİLT
SAYISI
(Müd.bildirimi)</t>
  </si>
  <si>
    <r>
      <rPr>
        <b/>
        <sz val="11"/>
        <rFont val="Arial"/>
        <family val="2"/>
        <charset val="162"/>
      </rPr>
      <t xml:space="preserve"> TOPLAM 
TARANAN
CİLT
 SAYISI
ORANI </t>
    </r>
    <r>
      <rPr>
        <b/>
        <sz val="10"/>
        <rFont val="Arial"/>
        <family val="2"/>
        <charset val="162"/>
      </rPr>
      <t xml:space="preserve">
</t>
    </r>
    <r>
      <rPr>
        <b/>
        <sz val="10"/>
        <color indexed="10"/>
        <rFont val="Arial"/>
        <family val="2"/>
        <charset val="162"/>
      </rPr>
      <t>(YÜZDE %)</t>
    </r>
  </si>
  <si>
    <t>TOPLAM 
 TARANAN
CİLT
SAYISI</t>
  </si>
  <si>
    <r>
      <rPr>
        <b/>
        <sz val="11"/>
        <rFont val="Arial"/>
        <family val="2"/>
        <charset val="162"/>
      </rPr>
      <t>BU AY TARAMA
YAPILAN
CİLT
SAYISI</t>
    </r>
    <r>
      <rPr>
        <b/>
        <sz val="10"/>
        <color indexed="10"/>
        <rFont val="Arial"/>
        <family val="2"/>
        <charset val="162"/>
      </rPr>
      <t xml:space="preserve">
</t>
    </r>
    <r>
      <rPr>
        <b/>
        <sz val="11"/>
        <color indexed="10"/>
        <rFont val="Arial"/>
        <family val="2"/>
        <charset val="162"/>
      </rPr>
      <t>1-30 Ağustos
2021</t>
    </r>
  </si>
  <si>
    <t xml:space="preserve"> GEÇEN 
AYLAR
TARAMA
YAPILAN
CİLT
 SAYISI 
</t>
  </si>
  <si>
    <r>
      <rPr>
        <b/>
        <sz val="11"/>
        <rFont val="Arial"/>
        <family val="2"/>
        <charset val="162"/>
      </rPr>
      <t xml:space="preserve">TOPLAM
TARANACAK 
RESMİ SENET 
CİLT 
SAYISI
</t>
    </r>
    <r>
      <rPr>
        <b/>
        <sz val="11"/>
        <color rgb="FFFF0000"/>
        <rFont val="Arial"/>
        <family val="2"/>
        <charset val="162"/>
      </rPr>
      <t>(Tapu envanter
Sisteminden alındı.31.03.2014 e kadar)</t>
    </r>
    <r>
      <rPr>
        <b/>
        <sz val="11"/>
        <rFont val="Arial"/>
        <family val="2"/>
        <charset val="162"/>
      </rPr>
      <t xml:space="preserve">
</t>
    </r>
    <r>
      <rPr>
        <b/>
        <sz val="10"/>
        <color indexed="10"/>
        <rFont val="Arial"/>
        <family val="2"/>
        <charset val="162"/>
      </rPr>
      <t/>
    </r>
  </si>
  <si>
    <t>AKTARMA VE ONAY FAALİYETİ</t>
  </si>
  <si>
    <t>RESMİ SENET TARAMA FAALİYETİ</t>
  </si>
  <si>
    <t>MÜDÜRLÜK</t>
  </si>
  <si>
    <r>
      <t xml:space="preserve">TAPU MÜDÜRLÜKLERİ RESMİ SENET  TARAMA-AKTARMA VE ONAY İŞLEMİ TAKİP RAPORU </t>
    </r>
    <r>
      <rPr>
        <b/>
        <sz val="12"/>
        <rFont val="Arial"/>
        <family val="2"/>
        <charset val="162"/>
      </rPr>
      <t xml:space="preserve">(31 Ağustos 2021 İtibariyle)    </t>
    </r>
  </si>
  <si>
    <t>08.02.2021 de çanakkle il özel idaresine 10 adet ve kalkım belediyesine 7 adet yenice belediyesine 161 adet teslim edildi.</t>
  </si>
  <si>
    <t xml:space="preserve">Geyikli Beld.: 18.04.2019-273
Ezine Beld:14.06.2019-420  </t>
  </si>
  <si>
    <t>Biga Beld.17.03.2020: 212- 06.05.2020:684-14.05.2020:1283
Karabiga Beld.22.07.2020:593  ayrıca devredilmeyen 300 proje mevcuttur.</t>
  </si>
  <si>
    <t>Çanakkale il özel idare:37-
Çanakkale belediyesi:5766 
kepez bld.:929 -3 kere</t>
  </si>
  <si>
    <t>--</t>
  </si>
  <si>
    <t>kısmen devir.</t>
  </si>
  <si>
    <t>karesi belediyesine teslim edildi.</t>
  </si>
  <si>
    <t>çınarcık beld:1104 koru beld.:281 esenköy beld.:580 teşvikiye beld.:66 teslim edildi.Kocadere(özel idare müd.): 83 teslim edildi.toplam:2114 teslim edildi.06.08.2021</t>
  </si>
  <si>
    <t>kadıköy beld.09.04.2020: 162 yalova belediyesine 4427 proje henüz teslim edilmedi.</t>
  </si>
  <si>
    <t>tümü.</t>
  </si>
  <si>
    <t>M.KEMALPAŞA</t>
  </si>
  <si>
    <t>2 defada teslim edilmiştir.</t>
  </si>
  <si>
    <t>2 adet proje 28.05.2021 de devir edildi.</t>
  </si>
  <si>
    <t>26.01.2021-245515 yazımız.</t>
  </si>
  <si>
    <t>DEVREDİLEN
TARİH</t>
  </si>
  <si>
    <t>TOPLAM
DEVREDİLEN
PROJE
 SAYISI</t>
  </si>
  <si>
    <r>
      <t xml:space="preserve">
ONAYLANAN
TOPLAM
PROJE
YÜZDESİ
</t>
    </r>
    <r>
      <rPr>
        <b/>
        <sz val="11"/>
        <color rgb="FFFF0000"/>
        <rFont val="Times New Roman"/>
        <family val="1"/>
        <charset val="162"/>
      </rPr>
      <t>%</t>
    </r>
  </si>
  <si>
    <t xml:space="preserve">
ONAYLANMAYAN
PROJE
SAYISI</t>
  </si>
  <si>
    <t xml:space="preserve">
ONAYLANAN
PROJE
SAYISI</t>
  </si>
  <si>
    <r>
      <t xml:space="preserve">
TAKBİS'E AKTARILAN
PROJE
YÜZDESİ
</t>
    </r>
    <r>
      <rPr>
        <b/>
        <sz val="12"/>
        <color rgb="FFFF0000"/>
        <rFont val="Times New Roman"/>
        <family val="1"/>
        <charset val="162"/>
      </rPr>
      <t>%</t>
    </r>
  </si>
  <si>
    <t>TOPLAM
TAKBİS'E
AKTARILAN
PROJE 
SAYISI</t>
  </si>
  <si>
    <r>
      <t xml:space="preserve">
PROJE
TARAMA
YÜZDESİ
</t>
    </r>
    <r>
      <rPr>
        <b/>
        <sz val="12"/>
        <color rgb="FFFF0000"/>
        <rFont val="Times New Roman"/>
        <family val="1"/>
        <charset val="162"/>
      </rPr>
      <t>%</t>
    </r>
  </si>
  <si>
    <t>TOPLAM
TARAMASI YAPILAN MİMARİ 
PROJE 
SAYISI</t>
  </si>
  <si>
    <r>
      <t xml:space="preserve">BU AY
TARANAN
PROJE 
SAYISI
</t>
    </r>
    <r>
      <rPr>
        <b/>
        <sz val="12"/>
        <color rgb="FFFF0000"/>
        <rFont val="Times New Roman"/>
        <family val="1"/>
        <charset val="162"/>
      </rPr>
      <t>1-31 Temmuz
2021</t>
    </r>
  </si>
  <si>
    <t>GEÇEN
 AYLAR
TARANAN
PROJE
SAYISI</t>
  </si>
  <si>
    <t>TOPLAM TARANACAK MİMARİ
 PROJE
 SAYISI</t>
  </si>
  <si>
    <t>ONAYLAMA FAALİYETİ (Takbis)</t>
  </si>
  <si>
    <t>PROJE TAKBİSE AKTARMA</t>
  </si>
  <si>
    <t>PROJE TARAMA (Müd.bildirimi)</t>
  </si>
  <si>
    <t>TAPU 
MÜDÜRLÜK</t>
  </si>
  <si>
    <t>SIRA
NO</t>
  </si>
  <si>
    <t>TAPU MÜDÜRLÜKLERİ MİMARİ PROJE TARAMA-AKTARMA VE ONAY İŞLEMLERİ TAKİP RAPORU (31 Ağustos 2021 itibariyle)</t>
  </si>
  <si>
    <t>BURSA TAPU VE KADASTRO IV.BÖLGE MÜDÜRLÜĞÜ</t>
  </si>
  <si>
    <t>tescil istem ve tutanak bitti.
revize edildi.</t>
  </si>
  <si>
    <t>masaüstü tutanak:7700+5300
=13000 tarandı.</t>
  </si>
  <si>
    <t xml:space="preserve">Bu ay masaüstü tutanak:6.000
Masaüstü toplamı:15000 kalan tutanak:14000 Adet  </t>
  </si>
  <si>
    <t>Masaüstü tutanak:5226</t>
  </si>
  <si>
    <t>tutanak taramaya yeni başlandı.</t>
  </si>
  <si>
    <t xml:space="preserve"> masaüstü tutanak: 2000
 masaüstü toplam:15000</t>
  </si>
  <si>
    <t>TUTANAK SAYISI 22000 OLARAK
 REVİZE EDİLDİ.bir ay sonra cihaz durumu sor.</t>
  </si>
  <si>
    <t>tescil istem bitti.revize edildi.942 adedi resmi senet-tescil istem
 diye taranmış.</t>
  </si>
  <si>
    <t>Masaüstü tutanak:10000
toplam masaüstü :16350</t>
  </si>
  <si>
    <t>11.926.877 yev.</t>
  </si>
  <si>
    <t>tutanak 75415 yazılmış.</t>
  </si>
  <si>
    <t>Masaüstü taranan tutanak:7516</t>
  </si>
  <si>
    <t xml:space="preserve">      YALOVA</t>
  </si>
  <si>
    <t>Masaüstü taranan tutanak:20088</t>
  </si>
  <si>
    <t xml:space="preserve">Masaüstü taranan tutanak:2838 </t>
  </si>
  <si>
    <t>BELGE
TARAMA
31 AĞUSTOS 2021 
GENEL MÜDÜRLÜK HEDEFİ
%</t>
  </si>
  <si>
    <r>
      <t xml:space="preserve">
TARANAN
 KADASTRO/
YENİLEME
TUTANAĞI
ORANI
</t>
    </r>
    <r>
      <rPr>
        <b/>
        <sz val="10"/>
        <color rgb="FFFF0000"/>
        <rFont val="Arial"/>
        <family val="2"/>
        <charset val="162"/>
      </rPr>
      <t>(YÜZDE %)</t>
    </r>
    <r>
      <rPr>
        <b/>
        <sz val="10"/>
        <rFont val="Arial"/>
        <family val="2"/>
        <charset val="162"/>
      </rPr>
      <t xml:space="preserve">
</t>
    </r>
    <r>
      <rPr>
        <b/>
        <sz val="10"/>
        <color indexed="10"/>
        <rFont val="Arial"/>
        <family val="2"/>
        <charset val="162"/>
      </rPr>
      <t/>
    </r>
  </si>
  <si>
    <r>
      <t xml:space="preserve">
TOPLAM
TARANAN
 KADASTRO/
YENİLEME
TUTANAĞI
SAYISI
</t>
    </r>
    <r>
      <rPr>
        <b/>
        <sz val="10"/>
        <color indexed="10"/>
        <rFont val="Arial"/>
        <family val="2"/>
        <charset val="162"/>
      </rPr>
      <t/>
    </r>
  </si>
  <si>
    <r>
      <t xml:space="preserve">
BU AY
TARANAN
 KADASTRO/ YENİLEME
TUTANAĞI
SAYISI
</t>
    </r>
    <r>
      <rPr>
        <b/>
        <sz val="10"/>
        <color rgb="FFFF0000"/>
        <rFont val="Arial"/>
        <family val="2"/>
        <charset val="162"/>
      </rPr>
      <t>1-31 AĞUSTOS
2021</t>
    </r>
  </si>
  <si>
    <r>
      <t xml:space="preserve">
GEÇEN 
AYLAR
TARANAN
 KADASTRO/
YENİLEME
TUTANAĞI
SAYISI
</t>
    </r>
    <r>
      <rPr>
        <b/>
        <sz val="10"/>
        <color indexed="10"/>
        <rFont val="Arial"/>
        <family val="2"/>
        <charset val="162"/>
      </rPr>
      <t/>
    </r>
  </si>
  <si>
    <t>TOPLAM
KADASTRO/
YENİLEME
TUTANAĞI 
SAYISI</t>
  </si>
  <si>
    <r>
      <t xml:space="preserve">
TARANAN
 TESCİL
İSTEM
BELGESİ
ORANI
</t>
    </r>
    <r>
      <rPr>
        <b/>
        <sz val="10"/>
        <color rgb="FFFF0000"/>
        <rFont val="Arial"/>
        <family val="2"/>
        <charset val="162"/>
      </rPr>
      <t>(YÜZDE %)</t>
    </r>
    <r>
      <rPr>
        <b/>
        <sz val="10"/>
        <rFont val="Arial"/>
        <family val="2"/>
        <charset val="162"/>
      </rPr>
      <t xml:space="preserve">
</t>
    </r>
    <r>
      <rPr>
        <b/>
        <sz val="10"/>
        <color indexed="10"/>
        <rFont val="Arial"/>
        <family val="2"/>
        <charset val="162"/>
      </rPr>
      <t/>
    </r>
  </si>
  <si>
    <r>
      <t xml:space="preserve">
TOPLAM
TARANAN
 TESCİL
İSTEM
BELGESİ
SAYISI
</t>
    </r>
    <r>
      <rPr>
        <b/>
        <sz val="10"/>
        <color indexed="10"/>
        <rFont val="Arial"/>
        <family val="2"/>
        <charset val="162"/>
      </rPr>
      <t/>
    </r>
  </si>
  <si>
    <r>
      <t xml:space="preserve">
BU AY
TARANAN
 TESCİL
İSTEM
BELGESİ
SAYISI
</t>
    </r>
    <r>
      <rPr>
        <b/>
        <sz val="10"/>
        <color rgb="FFFF0000"/>
        <rFont val="Arial"/>
        <family val="2"/>
        <charset val="162"/>
      </rPr>
      <t>1-31 AĞUSTOS
2021</t>
    </r>
    <r>
      <rPr>
        <b/>
        <sz val="10"/>
        <rFont val="Arial"/>
        <family val="2"/>
        <charset val="162"/>
      </rPr>
      <t xml:space="preserve">
</t>
    </r>
    <r>
      <rPr>
        <b/>
        <sz val="10"/>
        <color indexed="10"/>
        <rFont val="Arial"/>
        <family val="2"/>
        <charset val="162"/>
      </rPr>
      <t/>
    </r>
  </si>
  <si>
    <r>
      <t xml:space="preserve">
GEÇEN 
AYLAR
TARANAN
 TESCİL
İSTEM
BELGESİ
SAYISI
</t>
    </r>
    <r>
      <rPr>
        <b/>
        <sz val="10"/>
        <color indexed="10"/>
        <rFont val="Arial"/>
        <family val="2"/>
        <charset val="162"/>
      </rPr>
      <t/>
    </r>
  </si>
  <si>
    <r>
      <t xml:space="preserve">
TOPLAM
 TESCİL
İSTEM
BELGESİ
SAYISI
</t>
    </r>
    <r>
      <rPr>
        <b/>
        <sz val="10"/>
        <color rgb="FFFF0000"/>
        <rFont val="Arial"/>
        <family val="2"/>
        <charset val="162"/>
      </rPr>
      <t xml:space="preserve"> </t>
    </r>
    <r>
      <rPr>
        <b/>
        <sz val="10"/>
        <rFont val="Arial"/>
        <family val="2"/>
        <charset val="162"/>
      </rPr>
      <t xml:space="preserve">
</t>
    </r>
    <r>
      <rPr>
        <b/>
        <sz val="10"/>
        <color indexed="10"/>
        <rFont val="Arial"/>
        <family val="2"/>
        <charset val="162"/>
      </rPr>
      <t/>
    </r>
  </si>
  <si>
    <r>
      <t xml:space="preserve">TARAMA
YAPILAN 
YEVMİYE
 DOSYA
SAYISI
 ORANI
</t>
    </r>
    <r>
      <rPr>
        <b/>
        <sz val="11"/>
        <color indexed="10"/>
        <rFont val="Arial"/>
        <family val="2"/>
        <charset val="162"/>
      </rPr>
      <t>(YÜZDE %)</t>
    </r>
  </si>
  <si>
    <r>
      <t xml:space="preserve">
TOPLAM
TARANAN
YEVMİYE
DOSYA
SAYISI
</t>
    </r>
    <r>
      <rPr>
        <b/>
        <sz val="10"/>
        <color indexed="10"/>
        <rFont val="Arial"/>
        <family val="2"/>
        <charset val="162"/>
      </rPr>
      <t/>
    </r>
  </si>
  <si>
    <r>
      <t xml:space="preserve">BU AY
TARANAN
YEVMİYE
 DOSYA
SAYISI
</t>
    </r>
    <r>
      <rPr>
        <b/>
        <sz val="11"/>
        <color indexed="10"/>
        <rFont val="Arial"/>
        <family val="2"/>
        <charset val="162"/>
      </rPr>
      <t xml:space="preserve">1-31 AĞUSTOS
2021
</t>
    </r>
  </si>
  <si>
    <r>
      <t xml:space="preserve">GEÇEN
AYLAR
TARANAN
 YEVMİYE
DOSYA
 SAYISI
</t>
    </r>
    <r>
      <rPr>
        <b/>
        <sz val="10"/>
        <color indexed="10"/>
        <rFont val="Arial"/>
        <family val="2"/>
        <charset val="162"/>
      </rPr>
      <t>TOPLAM</t>
    </r>
  </si>
  <si>
    <r>
      <t xml:space="preserve">TOPLAM
İŞLEM
YEVMİYE
SAYISI
</t>
    </r>
    <r>
      <rPr>
        <b/>
        <sz val="11"/>
        <color indexed="10"/>
        <rFont val="Arial"/>
        <family val="2"/>
        <charset val="162"/>
      </rPr>
      <t xml:space="preserve"> </t>
    </r>
  </si>
  <si>
    <t>KADASTRO TUTANAĞI</t>
  </si>
  <si>
    <t>TESCİL İSTEM BELGESİ</t>
  </si>
  <si>
    <t>İŞLEM BELGE TARAMA FAALİYETİ</t>
  </si>
  <si>
    <t xml:space="preserve">BURSA TAPU VE KADASTRO IV.BÖLGE MÜDÜRLÜĞÜ
TAPU MÜDÜRLÜKLERİ İŞLEM DOSYASI-TUTANAK VE TESCİL İSTEM BELGESİ TARAMA TAKİP RAPORU  (31 Ağustos 2021 İtibariyle)    </t>
  </si>
</sst>
</file>

<file path=xl/styles.xml><?xml version="1.0" encoding="utf-8"?>
<styleSheet xmlns="http://schemas.openxmlformats.org/spreadsheetml/2006/main">
  <fonts count="57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b/>
      <sz val="13"/>
      <color rgb="FF002060"/>
      <name val="Arial"/>
      <family val="2"/>
      <charset val="162"/>
    </font>
    <font>
      <b/>
      <sz val="13"/>
      <color theme="1"/>
      <name val="Arial"/>
      <family val="2"/>
      <charset val="162"/>
    </font>
    <font>
      <b/>
      <sz val="13"/>
      <color rgb="FFFF0000"/>
      <name val="Arial"/>
      <family val="2"/>
      <charset val="162"/>
    </font>
    <font>
      <b/>
      <sz val="12"/>
      <color rgb="FF002060"/>
      <name val="Arial"/>
      <family val="2"/>
      <charset val="162"/>
    </font>
    <font>
      <b/>
      <sz val="8"/>
      <color rgb="FFFF0000"/>
      <name val="Times New Roman"/>
      <family val="1"/>
      <charset val="162"/>
    </font>
    <font>
      <sz val="11"/>
      <color theme="1"/>
      <name val="Arial"/>
      <family val="2"/>
      <charset val="162"/>
    </font>
    <font>
      <b/>
      <sz val="16"/>
      <name val="Arial"/>
      <family val="2"/>
      <charset val="162"/>
    </font>
    <font>
      <sz val="8"/>
      <name val="Times New Roman"/>
      <family val="1"/>
      <charset val="162"/>
    </font>
    <font>
      <sz val="9"/>
      <color theme="1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8"/>
      <color theme="1"/>
      <name val="Arial"/>
      <family val="2"/>
      <charset val="162"/>
    </font>
    <font>
      <b/>
      <sz val="13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indexed="10"/>
      <name val="Arial"/>
      <family val="2"/>
      <charset val="162"/>
    </font>
    <font>
      <b/>
      <sz val="10"/>
      <color indexed="10"/>
      <name val="Arial"/>
      <family val="2"/>
      <charset val="162"/>
    </font>
    <font>
      <sz val="10"/>
      <name val="Arial"/>
      <charset val="162"/>
    </font>
    <font>
      <b/>
      <sz val="14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4"/>
      <color rgb="FFFF0000"/>
      <name val="Arial"/>
      <family val="2"/>
      <charset val="162"/>
    </font>
    <font>
      <b/>
      <sz val="14"/>
      <color rgb="FF002060"/>
      <name val="Arial"/>
      <family val="2"/>
      <charset val="162"/>
    </font>
    <font>
      <b/>
      <sz val="9"/>
      <color rgb="FFFF0000"/>
      <name val="Arial"/>
      <family val="2"/>
      <charset val="162"/>
    </font>
    <font>
      <sz val="10"/>
      <color rgb="FFFF0000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9"/>
      <color indexed="1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9"/>
      <name val="Arial"/>
      <family val="2"/>
      <charset val="162"/>
    </font>
    <font>
      <b/>
      <sz val="8"/>
      <color indexed="8"/>
      <name val="Arial"/>
      <family val="2"/>
      <charset val="162"/>
    </font>
    <font>
      <sz val="8"/>
      <color indexed="8"/>
      <name val="Arial"/>
      <family val="2"/>
      <charset val="162"/>
    </font>
    <font>
      <b/>
      <sz val="8"/>
      <name val="Arial"/>
      <family val="2"/>
      <charset val="162"/>
    </font>
    <font>
      <sz val="12"/>
      <name val="Arial"/>
      <family val="2"/>
      <charset val="162"/>
    </font>
    <font>
      <b/>
      <sz val="12"/>
      <name val="Times New Roman"/>
      <family val="1"/>
      <charset val="162"/>
    </font>
    <font>
      <b/>
      <sz val="8"/>
      <name val="Times New Roman"/>
      <family val="1"/>
      <charset val="162"/>
    </font>
    <font>
      <b/>
      <strike/>
      <sz val="10"/>
      <color rgb="FFFF0000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3"/>
      <name val="Times New Roman"/>
      <family val="1"/>
      <charset val="162"/>
    </font>
    <font>
      <b/>
      <sz val="13"/>
      <color rgb="FFFF0000"/>
      <name val="Times New Roman"/>
      <family val="1"/>
      <charset val="162"/>
    </font>
    <font>
      <sz val="9"/>
      <name val="Arial"/>
      <family val="2"/>
      <charset val="162"/>
    </font>
    <font>
      <sz val="13"/>
      <color theme="1"/>
      <name val="Arial"/>
      <family val="2"/>
      <charset val="162"/>
    </font>
    <font>
      <b/>
      <sz val="1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8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</cellStyleXfs>
  <cellXfs count="522">
    <xf numFmtId="0" fontId="0" fillId="0" borderId="0" xfId="0"/>
    <xf numFmtId="0" fontId="1" fillId="0" borderId="0" xfId="1"/>
    <xf numFmtId="0" fontId="1" fillId="0" borderId="0" xfId="1" applyBorder="1"/>
    <xf numFmtId="0" fontId="1" fillId="2" borderId="0" xfId="1" applyFill="1" applyBorder="1"/>
    <xf numFmtId="0" fontId="1" fillId="0" borderId="0" xfId="1" applyAlignment="1">
      <alignment horizontal="center"/>
    </xf>
    <xf numFmtId="0" fontId="1" fillId="0" borderId="0" xfId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/>
    <xf numFmtId="14" fontId="3" fillId="0" borderId="0" xfId="1" applyNumberFormat="1" applyFont="1" applyBorder="1" applyAlignment="1">
      <alignment horizontal="center"/>
    </xf>
    <xf numFmtId="14" fontId="1" fillId="0" borderId="0" xfId="1" applyNumberFormat="1"/>
    <xf numFmtId="3" fontId="4" fillId="2" borderId="0" xfId="1" applyNumberFormat="1" applyFont="1" applyFill="1" applyBorder="1" applyAlignment="1">
      <alignment horizontal="right" vertical="center"/>
    </xf>
    <xf numFmtId="3" fontId="4" fillId="2" borderId="1" xfId="1" applyNumberFormat="1" applyFont="1" applyFill="1" applyBorder="1" applyAlignment="1">
      <alignment horizontal="right" vertical="center"/>
    </xf>
    <xf numFmtId="4" fontId="4" fillId="3" borderId="2" xfId="1" applyNumberFormat="1" applyFont="1" applyFill="1" applyBorder="1" applyAlignment="1">
      <alignment horizontal="right" vertical="center"/>
    </xf>
    <xf numFmtId="1" fontId="5" fillId="3" borderId="1" xfId="0" applyNumberFormat="1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right" vertical="center"/>
    </xf>
    <xf numFmtId="3" fontId="4" fillId="3" borderId="1" xfId="1" applyNumberFormat="1" applyFont="1" applyFill="1" applyBorder="1" applyAlignment="1">
      <alignment horizontal="right" vertical="center"/>
    </xf>
    <xf numFmtId="3" fontId="4" fillId="3" borderId="3" xfId="1" applyNumberFormat="1" applyFont="1" applyFill="1" applyBorder="1" applyAlignment="1">
      <alignment horizontal="right" vertical="center"/>
    </xf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2" borderId="0" xfId="1" applyNumberFormat="1" applyFill="1" applyBorder="1" applyAlignment="1">
      <alignment horizontal="right" vertical="center"/>
    </xf>
    <xf numFmtId="4" fontId="4" fillId="3" borderId="7" xfId="1" applyNumberFormat="1" applyFont="1" applyFill="1" applyBorder="1" applyAlignment="1">
      <alignment horizontal="right" vertical="center"/>
    </xf>
    <xf numFmtId="3" fontId="3" fillId="2" borderId="7" xfId="1" applyNumberFormat="1" applyFont="1" applyFill="1" applyBorder="1" applyAlignment="1">
      <alignment horizontal="right" vertical="center"/>
    </xf>
    <xf numFmtId="3" fontId="3" fillId="2" borderId="8" xfId="1" applyNumberFormat="1" applyFont="1" applyFill="1" applyBorder="1" applyAlignment="1">
      <alignment horizontal="right" vertical="center"/>
    </xf>
    <xf numFmtId="3" fontId="1" fillId="4" borderId="9" xfId="1" applyNumberFormat="1" applyFill="1" applyBorder="1" applyAlignment="1">
      <alignment horizontal="right" vertical="center"/>
    </xf>
    <xf numFmtId="0" fontId="1" fillId="4" borderId="7" xfId="1" applyFill="1" applyBorder="1" applyAlignment="1">
      <alignment horizontal="right" vertical="center"/>
    </xf>
    <xf numFmtId="0" fontId="1" fillId="0" borderId="7" xfId="1" applyBorder="1" applyAlignment="1">
      <alignment horizontal="right" vertical="center"/>
    </xf>
    <xf numFmtId="1" fontId="9" fillId="2" borderId="11" xfId="1" applyNumberFormat="1" applyFont="1" applyFill="1" applyBorder="1" applyAlignment="1">
      <alignment horizontal="left" vertical="center"/>
    </xf>
    <xf numFmtId="1" fontId="5" fillId="2" borderId="12" xfId="0" applyNumberFormat="1" applyFont="1" applyFill="1" applyBorder="1" applyAlignment="1">
      <alignment horizontal="center" vertical="center"/>
    </xf>
    <xf numFmtId="4" fontId="6" fillId="5" borderId="13" xfId="1" applyNumberFormat="1" applyFont="1" applyFill="1" applyBorder="1" applyAlignment="1">
      <alignment horizontal="right" vertical="center"/>
    </xf>
    <xf numFmtId="3" fontId="5" fillId="2" borderId="13" xfId="1" applyNumberFormat="1" applyFont="1" applyFill="1" applyBorder="1" applyAlignment="1">
      <alignment horizontal="right" vertical="center"/>
    </xf>
    <xf numFmtId="3" fontId="5" fillId="2" borderId="14" xfId="1" applyNumberFormat="1" applyFont="1" applyFill="1" applyBorder="1" applyAlignment="1">
      <alignment horizontal="right" vertical="center"/>
    </xf>
    <xf numFmtId="0" fontId="2" fillId="2" borderId="15" xfId="1" applyFont="1" applyFill="1" applyBorder="1" applyAlignment="1">
      <alignment horizontal="left" vertical="center"/>
    </xf>
    <xf numFmtId="0" fontId="2" fillId="6" borderId="10" xfId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right"/>
    </xf>
    <xf numFmtId="1" fontId="9" fillId="2" borderId="17" xfId="1" applyNumberFormat="1" applyFont="1" applyFill="1" applyBorder="1" applyAlignment="1">
      <alignment horizontal="right" vertical="center"/>
    </xf>
    <xf numFmtId="1" fontId="5" fillId="2" borderId="18" xfId="0" applyNumberFormat="1" applyFont="1" applyFill="1" applyBorder="1" applyAlignment="1">
      <alignment horizontal="center" vertical="center"/>
    </xf>
    <xf numFmtId="4" fontId="6" fillId="5" borderId="7" xfId="1" applyNumberFormat="1" applyFont="1" applyFill="1" applyBorder="1" applyAlignment="1">
      <alignment horizontal="right" vertical="center"/>
    </xf>
    <xf numFmtId="3" fontId="5" fillId="5" borderId="7" xfId="1" applyNumberFormat="1" applyFont="1" applyFill="1" applyBorder="1" applyAlignment="1">
      <alignment horizontal="right" vertical="center"/>
    </xf>
    <xf numFmtId="3" fontId="5" fillId="5" borderId="10" xfId="1" applyNumberFormat="1" applyFont="1" applyFill="1" applyBorder="1" applyAlignment="1">
      <alignment horizontal="right" vertical="center"/>
    </xf>
    <xf numFmtId="0" fontId="2" fillId="5" borderId="15" xfId="1" applyFont="1" applyFill="1" applyBorder="1" applyAlignment="1">
      <alignment horizontal="left" vertical="center"/>
    </xf>
    <xf numFmtId="1" fontId="9" fillId="2" borderId="17" xfId="1" applyNumberFormat="1" applyFont="1" applyFill="1" applyBorder="1" applyAlignment="1">
      <alignment horizontal="left" vertical="center"/>
    </xf>
    <xf numFmtId="0" fontId="1" fillId="7" borderId="0" xfId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5" borderId="9" xfId="1" applyFont="1" applyFill="1" applyBorder="1" applyAlignment="1">
      <alignment horizontal="left" vertical="center"/>
    </xf>
    <xf numFmtId="3" fontId="5" fillId="2" borderId="7" xfId="1" applyNumberFormat="1" applyFont="1" applyFill="1" applyBorder="1" applyAlignment="1">
      <alignment horizontal="right" vertical="center"/>
    </xf>
    <xf numFmtId="3" fontId="5" fillId="2" borderId="10" xfId="1" applyNumberFormat="1" applyFont="1" applyFill="1" applyBorder="1" applyAlignment="1">
      <alignment horizontal="right" vertical="center"/>
    </xf>
    <xf numFmtId="0" fontId="2" fillId="2" borderId="9" xfId="1" applyFont="1" applyFill="1" applyBorder="1" applyAlignment="1">
      <alignment horizontal="left" vertical="center"/>
    </xf>
    <xf numFmtId="3" fontId="3" fillId="4" borderId="8" xfId="1" applyNumberFormat="1" applyFont="1" applyFill="1" applyBorder="1" applyAlignment="1">
      <alignment horizontal="right" vertical="center"/>
    </xf>
    <xf numFmtId="0" fontId="2" fillId="7" borderId="10" xfId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/>
    <xf numFmtId="4" fontId="6" fillId="2" borderId="7" xfId="1" applyNumberFormat="1" applyFont="1" applyFill="1" applyBorder="1" applyAlignment="1">
      <alignment horizontal="right" vertical="center"/>
    </xf>
    <xf numFmtId="1" fontId="12" fillId="2" borderId="17" xfId="1" applyNumberFormat="1" applyFont="1" applyFill="1" applyBorder="1" applyAlignment="1">
      <alignment horizontal="left" vertical="center"/>
    </xf>
    <xf numFmtId="3" fontId="3" fillId="0" borderId="7" xfId="1" applyNumberFormat="1" applyFont="1" applyBorder="1" applyAlignment="1">
      <alignment horizontal="center" vertical="center"/>
    </xf>
    <xf numFmtId="3" fontId="3" fillId="4" borderId="7" xfId="1" applyNumberFormat="1" applyFont="1" applyFill="1" applyBorder="1" applyAlignment="1">
      <alignment horizontal="right" vertical="center"/>
    </xf>
    <xf numFmtId="0" fontId="13" fillId="0" borderId="7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" fillId="4" borderId="0" xfId="1" applyNumberFormat="1" applyFill="1" applyBorder="1" applyAlignment="1">
      <alignment horizontal="right" vertical="center"/>
    </xf>
    <xf numFmtId="0" fontId="3" fillId="0" borderId="18" xfId="1" applyFont="1" applyBorder="1" applyAlignment="1">
      <alignment horizontal="center" vertical="center"/>
    </xf>
    <xf numFmtId="3" fontId="8" fillId="2" borderId="0" xfId="0" applyNumberFormat="1" applyFont="1" applyFill="1" applyBorder="1" applyAlignment="1"/>
    <xf numFmtId="1" fontId="14" fillId="2" borderId="17" xfId="1" applyNumberFormat="1" applyFont="1" applyFill="1" applyBorder="1" applyAlignment="1">
      <alignment horizontal="left" vertical="center"/>
    </xf>
    <xf numFmtId="3" fontId="15" fillId="5" borderId="10" xfId="1" applyNumberFormat="1" applyFont="1" applyFill="1" applyBorder="1" applyAlignment="1">
      <alignment horizontal="right" vertical="center"/>
    </xf>
    <xf numFmtId="0" fontId="1" fillId="0" borderId="7" xfId="1" applyBorder="1" applyAlignment="1">
      <alignment horizontal="center" vertical="center"/>
    </xf>
    <xf numFmtId="3" fontId="1" fillId="2" borderId="20" xfId="1" applyNumberFormat="1" applyFill="1" applyBorder="1" applyAlignment="1">
      <alignment horizontal="right" vertical="center"/>
    </xf>
    <xf numFmtId="4" fontId="13" fillId="2" borderId="0" xfId="1" applyNumberFormat="1" applyFont="1" applyFill="1" applyBorder="1" applyAlignment="1">
      <alignment horizontal="right" vertical="center"/>
    </xf>
    <xf numFmtId="3" fontId="13" fillId="2" borderId="7" xfId="1" applyNumberFormat="1" applyFont="1" applyFill="1" applyBorder="1" applyAlignment="1">
      <alignment horizontal="center" vertical="center"/>
    </xf>
    <xf numFmtId="4" fontId="16" fillId="2" borderId="21" xfId="0" applyNumberFormat="1" applyFont="1" applyFill="1" applyBorder="1" applyAlignment="1">
      <alignment horizontal="left" vertical="center"/>
    </xf>
    <xf numFmtId="1" fontId="9" fillId="2" borderId="21" xfId="0" applyNumberFormat="1" applyFont="1" applyFill="1" applyBorder="1" applyAlignment="1">
      <alignment horizontal="left" vertical="center"/>
    </xf>
    <xf numFmtId="4" fontId="6" fillId="5" borderId="22" xfId="1" applyNumberFormat="1" applyFont="1" applyFill="1" applyBorder="1" applyAlignment="1">
      <alignment horizontal="right" vertical="center"/>
    </xf>
    <xf numFmtId="3" fontId="5" fillId="5" borderId="22" xfId="1" applyNumberFormat="1" applyFont="1" applyFill="1" applyBorder="1" applyAlignment="1">
      <alignment horizontal="right" vertical="center"/>
    </xf>
    <xf numFmtId="3" fontId="5" fillId="5" borderId="23" xfId="1" applyNumberFormat="1" applyFont="1" applyFill="1" applyBorder="1" applyAlignment="1">
      <alignment horizontal="right" vertical="center"/>
    </xf>
    <xf numFmtId="0" fontId="2" fillId="5" borderId="24" xfId="1" applyFont="1" applyFill="1" applyBorder="1" applyAlignment="1">
      <alignment horizontal="left" vertical="center"/>
    </xf>
    <xf numFmtId="0" fontId="2" fillId="7" borderId="26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3" fillId="0" borderId="9" xfId="1" applyFont="1" applyBorder="1" applyAlignment="1">
      <alignment horizontal="center" wrapText="1"/>
    </xf>
    <xf numFmtId="0" fontId="17" fillId="8" borderId="13" xfId="1" applyFont="1" applyFill="1" applyBorder="1" applyAlignment="1">
      <alignment horizontal="center" vertical="center" wrapText="1"/>
    </xf>
    <xf numFmtId="0" fontId="17" fillId="2" borderId="13" xfId="1" applyFont="1" applyFill="1" applyBorder="1" applyAlignment="1">
      <alignment horizontal="center" vertical="center" wrapText="1"/>
    </xf>
    <xf numFmtId="0" fontId="17" fillId="8" borderId="1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0" fillId="0" borderId="0" xfId="4"/>
    <xf numFmtId="0" fontId="20" fillId="0" borderId="0" xfId="4" applyAlignment="1">
      <alignment horizontal="left"/>
    </xf>
    <xf numFmtId="0" fontId="2" fillId="0" borderId="0" xfId="4" applyFont="1" applyAlignment="1"/>
    <xf numFmtId="0" fontId="3" fillId="0" borderId="0" xfId="4" applyFont="1" applyAlignment="1">
      <alignment horizontal="center"/>
    </xf>
    <xf numFmtId="4" fontId="4" fillId="3" borderId="35" xfId="4" applyNumberFormat="1" applyFont="1" applyFill="1" applyBorder="1" applyAlignment="1">
      <alignment horizontal="right" vertical="center"/>
    </xf>
    <xf numFmtId="1" fontId="5" fillId="3" borderId="35" xfId="4" applyNumberFormat="1" applyFont="1" applyFill="1" applyBorder="1" applyAlignment="1">
      <alignment horizontal="center" vertical="center"/>
    </xf>
    <xf numFmtId="1" fontId="22" fillId="3" borderId="35" xfId="4" applyNumberFormat="1" applyFont="1" applyFill="1" applyBorder="1" applyAlignment="1">
      <alignment horizontal="center" vertical="center"/>
    </xf>
    <xf numFmtId="4" fontId="23" fillId="3" borderId="36" xfId="4" applyNumberFormat="1" applyFont="1" applyFill="1" applyBorder="1" applyAlignment="1">
      <alignment horizontal="right" vertical="center"/>
    </xf>
    <xf numFmtId="3" fontId="24" fillId="3" borderId="16" xfId="4" applyNumberFormat="1" applyFont="1" applyFill="1" applyBorder="1" applyAlignment="1">
      <alignment horizontal="right" vertical="center"/>
    </xf>
    <xf numFmtId="3" fontId="24" fillId="3" borderId="1" xfId="4" applyNumberFormat="1" applyFont="1" applyFill="1" applyBorder="1" applyAlignment="1">
      <alignment horizontal="center" vertical="center"/>
    </xf>
    <xf numFmtId="3" fontId="24" fillId="3" borderId="37" xfId="4" applyNumberFormat="1" applyFont="1" applyFill="1" applyBorder="1" applyAlignment="1">
      <alignment horizontal="right" vertical="center"/>
    </xf>
    <xf numFmtId="0" fontId="20" fillId="0" borderId="0" xfId="4" applyAlignment="1">
      <alignment horizontal="center" vertical="center"/>
    </xf>
    <xf numFmtId="4" fontId="7" fillId="3" borderId="7" xfId="4" applyNumberFormat="1" applyFont="1" applyFill="1" applyBorder="1" applyAlignment="1">
      <alignment horizontal="right" vertical="center"/>
    </xf>
    <xf numFmtId="3" fontId="2" fillId="0" borderId="7" xfId="1" applyNumberFormat="1" applyFont="1" applyBorder="1" applyAlignment="1">
      <alignment horizontal="right" vertical="center"/>
    </xf>
    <xf numFmtId="4" fontId="25" fillId="2" borderId="38" xfId="4" applyNumberFormat="1" applyFont="1" applyFill="1" applyBorder="1" applyAlignment="1">
      <alignment horizontal="left" vertical="center" wrapText="1"/>
    </xf>
    <xf numFmtId="1" fontId="5" fillId="5" borderId="39" xfId="4" applyNumberFormat="1" applyFont="1" applyFill="1" applyBorder="1" applyAlignment="1">
      <alignment horizontal="center" vertical="center"/>
    </xf>
    <xf numFmtId="1" fontId="22" fillId="5" borderId="27" xfId="4" applyNumberFormat="1" applyFont="1" applyFill="1" applyBorder="1" applyAlignment="1">
      <alignment horizontal="center" vertical="center"/>
    </xf>
    <xf numFmtId="4" fontId="23" fillId="5" borderId="40" xfId="4" applyNumberFormat="1" applyFont="1" applyFill="1" applyBorder="1" applyAlignment="1">
      <alignment horizontal="right" vertical="center"/>
    </xf>
    <xf numFmtId="3" fontId="21" fillId="5" borderId="41" xfId="4" applyNumberFormat="1" applyFont="1" applyFill="1" applyBorder="1" applyAlignment="1">
      <alignment horizontal="right" vertical="center"/>
    </xf>
    <xf numFmtId="3" fontId="21" fillId="5" borderId="42" xfId="4" applyNumberFormat="1" applyFont="1" applyFill="1" applyBorder="1" applyAlignment="1">
      <alignment horizontal="right" vertical="center"/>
    </xf>
    <xf numFmtId="0" fontId="21" fillId="5" borderId="15" xfId="4" applyFont="1" applyFill="1" applyBorder="1" applyAlignment="1">
      <alignment horizontal="left" vertical="center"/>
    </xf>
    <xf numFmtId="0" fontId="21" fillId="10" borderId="10" xfId="4" applyFont="1" applyFill="1" applyBorder="1" applyAlignment="1">
      <alignment horizontal="center" vertical="center"/>
    </xf>
    <xf numFmtId="0" fontId="26" fillId="0" borderId="0" xfId="1" applyFont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4" fontId="27" fillId="2" borderId="38" xfId="4" applyNumberFormat="1" applyFont="1" applyFill="1" applyBorder="1" applyAlignment="1">
      <alignment horizontal="left" vertical="center" wrapText="1"/>
    </xf>
    <xf numFmtId="1" fontId="5" fillId="5" borderId="11" xfId="4" applyNumberFormat="1" applyFont="1" applyFill="1" applyBorder="1" applyAlignment="1">
      <alignment horizontal="center" vertical="center"/>
    </xf>
    <xf numFmtId="1" fontId="22" fillId="5" borderId="43" xfId="4" applyNumberFormat="1" applyFont="1" applyFill="1" applyBorder="1" applyAlignment="1">
      <alignment horizontal="center" vertical="center"/>
    </xf>
    <xf numFmtId="1" fontId="22" fillId="5" borderId="44" xfId="4" applyNumberFormat="1" applyFont="1" applyFill="1" applyBorder="1" applyAlignment="1">
      <alignment horizontal="center" vertical="center"/>
    </xf>
    <xf numFmtId="4" fontId="23" fillId="5" borderId="17" xfId="4" applyNumberFormat="1" applyFont="1" applyFill="1" applyBorder="1" applyAlignment="1">
      <alignment horizontal="right" vertical="center"/>
    </xf>
    <xf numFmtId="3" fontId="21" fillId="5" borderId="7" xfId="4" applyNumberFormat="1" applyFont="1" applyFill="1" applyBorder="1" applyAlignment="1">
      <alignment horizontal="right" vertical="center"/>
    </xf>
    <xf numFmtId="3" fontId="21" fillId="5" borderId="10" xfId="4" applyNumberFormat="1" applyFont="1" applyFill="1" applyBorder="1" applyAlignment="1">
      <alignment horizontal="right" vertical="center"/>
    </xf>
    <xf numFmtId="1" fontId="5" fillId="2" borderId="45" xfId="4" applyNumberFormat="1" applyFont="1" applyFill="1" applyBorder="1" applyAlignment="1">
      <alignment horizontal="center" vertical="center"/>
    </xf>
    <xf numFmtId="1" fontId="22" fillId="2" borderId="44" xfId="4" applyNumberFormat="1" applyFont="1" applyFill="1" applyBorder="1" applyAlignment="1">
      <alignment horizontal="center" vertical="center"/>
    </xf>
    <xf numFmtId="4" fontId="23" fillId="2" borderId="17" xfId="4" applyNumberFormat="1" applyFont="1" applyFill="1" applyBorder="1" applyAlignment="1">
      <alignment horizontal="right" vertical="center"/>
    </xf>
    <xf numFmtId="3" fontId="21" fillId="2" borderId="7" xfId="4" applyNumberFormat="1" applyFont="1" applyFill="1" applyBorder="1" applyAlignment="1">
      <alignment horizontal="right" vertical="center"/>
    </xf>
    <xf numFmtId="3" fontId="21" fillId="2" borderId="10" xfId="4" applyNumberFormat="1" applyFont="1" applyFill="1" applyBorder="1" applyAlignment="1">
      <alignment horizontal="right" vertical="center"/>
    </xf>
    <xf numFmtId="0" fontId="21" fillId="2" borderId="15" xfId="4" applyFont="1" applyFill="1" applyBorder="1" applyAlignment="1">
      <alignment horizontal="left" vertical="center"/>
    </xf>
    <xf numFmtId="0" fontId="20" fillId="2" borderId="0" xfId="4" applyFill="1" applyAlignment="1">
      <alignment horizontal="center" vertical="center"/>
    </xf>
    <xf numFmtId="0" fontId="1" fillId="2" borderId="0" xfId="1" applyFill="1" applyBorder="1" applyAlignment="1">
      <alignment horizontal="left" vertical="center"/>
    </xf>
    <xf numFmtId="0" fontId="21" fillId="2" borderId="9" xfId="4" applyFont="1" applyFill="1" applyBorder="1" applyAlignment="1">
      <alignment horizontal="left" vertical="center"/>
    </xf>
    <xf numFmtId="1" fontId="5" fillId="5" borderId="45" xfId="4" applyNumberFormat="1" applyFont="1" applyFill="1" applyBorder="1" applyAlignment="1">
      <alignment horizontal="center" vertical="center"/>
    </xf>
    <xf numFmtId="0" fontId="21" fillId="5" borderId="9" xfId="4" applyFont="1" applyFill="1" applyBorder="1" applyAlignment="1">
      <alignment horizontal="left" vertical="center"/>
    </xf>
    <xf numFmtId="4" fontId="27" fillId="2" borderId="38" xfId="4" applyNumberFormat="1" applyFont="1" applyFill="1" applyBorder="1" applyAlignment="1">
      <alignment horizontal="left" vertical="center"/>
    </xf>
    <xf numFmtId="0" fontId="21" fillId="7" borderId="10" xfId="4" applyFont="1" applyFill="1" applyBorder="1" applyAlignment="1">
      <alignment horizontal="center" vertical="center"/>
    </xf>
    <xf numFmtId="4" fontId="28" fillId="2" borderId="38" xfId="4" applyNumberFormat="1" applyFont="1" applyFill="1" applyBorder="1" applyAlignment="1">
      <alignment horizontal="left" vertical="center" wrapText="1"/>
    </xf>
    <xf numFmtId="4" fontId="28" fillId="2" borderId="38" xfId="4" applyNumberFormat="1" applyFont="1" applyFill="1" applyBorder="1" applyAlignment="1">
      <alignment horizontal="left" vertical="center"/>
    </xf>
    <xf numFmtId="4" fontId="25" fillId="2" borderId="38" xfId="4" applyNumberFormat="1" applyFont="1" applyFill="1" applyBorder="1" applyAlignment="1">
      <alignment horizontal="left" vertical="center"/>
    </xf>
    <xf numFmtId="4" fontId="31" fillId="2" borderId="38" xfId="4" applyNumberFormat="1" applyFont="1" applyFill="1" applyBorder="1" applyAlignment="1">
      <alignment horizontal="left" vertical="center" wrapText="1"/>
    </xf>
    <xf numFmtId="4" fontId="14" fillId="2" borderId="38" xfId="4" applyNumberFormat="1" applyFont="1" applyFill="1" applyBorder="1" applyAlignment="1">
      <alignment horizontal="left" vertical="center" wrapText="1"/>
    </xf>
    <xf numFmtId="0" fontId="13" fillId="0" borderId="0" xfId="4" applyFont="1" applyAlignment="1">
      <alignment horizontal="center" vertical="center"/>
    </xf>
    <xf numFmtId="4" fontId="32" fillId="2" borderId="38" xfId="4" applyNumberFormat="1" applyFont="1" applyFill="1" applyBorder="1" applyAlignment="1">
      <alignment horizontal="left" vertical="center" wrapText="1"/>
    </xf>
    <xf numFmtId="4" fontId="34" fillId="2" borderId="38" xfId="4" applyNumberFormat="1" applyFont="1" applyFill="1" applyBorder="1" applyAlignment="1">
      <alignment horizontal="left" vertical="center"/>
    </xf>
    <xf numFmtId="4" fontId="30" fillId="2" borderId="38" xfId="4" applyNumberFormat="1" applyFont="1" applyFill="1" applyBorder="1" applyAlignment="1">
      <alignment horizontal="left" vertical="center" wrapText="1"/>
    </xf>
    <xf numFmtId="0" fontId="1" fillId="0" borderId="0" xfId="4" applyFont="1" applyAlignment="1">
      <alignment horizontal="center" vertical="center"/>
    </xf>
    <xf numFmtId="1" fontId="5" fillId="2" borderId="46" xfId="4" applyNumberFormat="1" applyFont="1" applyFill="1" applyBorder="1" applyAlignment="1">
      <alignment horizontal="center" vertical="center"/>
    </xf>
    <xf numFmtId="1" fontId="22" fillId="2" borderId="46" xfId="4" applyNumberFormat="1" applyFont="1" applyFill="1" applyBorder="1" applyAlignment="1">
      <alignment horizontal="center" vertical="center"/>
    </xf>
    <xf numFmtId="4" fontId="23" fillId="2" borderId="30" xfId="4" applyNumberFormat="1" applyFont="1" applyFill="1" applyBorder="1" applyAlignment="1">
      <alignment horizontal="right" vertical="center"/>
    </xf>
    <xf numFmtId="3" fontId="21" fillId="2" borderId="22" xfId="4" applyNumberFormat="1" applyFont="1" applyFill="1" applyBorder="1" applyAlignment="1">
      <alignment horizontal="right" vertical="center"/>
    </xf>
    <xf numFmtId="3" fontId="21" fillId="2" borderId="23" xfId="4" applyNumberFormat="1" applyFont="1" applyFill="1" applyBorder="1" applyAlignment="1">
      <alignment horizontal="right" vertical="center"/>
    </xf>
    <xf numFmtId="0" fontId="21" fillId="2" borderId="24" xfId="4" applyFont="1" applyFill="1" applyBorder="1" applyAlignment="1">
      <alignment horizontal="left" vertical="center"/>
    </xf>
    <xf numFmtId="0" fontId="21" fillId="7" borderId="26" xfId="4" applyFont="1" applyFill="1" applyBorder="1" applyAlignment="1">
      <alignment horizontal="center" vertical="center"/>
    </xf>
    <xf numFmtId="0" fontId="17" fillId="0" borderId="7" xfId="1" applyFont="1" applyBorder="1" applyAlignment="1">
      <alignment horizontal="center" wrapText="1"/>
    </xf>
    <xf numFmtId="0" fontId="20" fillId="0" borderId="0" xfId="4" applyBorder="1" applyAlignment="1">
      <alignment horizontal="center"/>
    </xf>
    <xf numFmtId="0" fontId="17" fillId="9" borderId="11" xfId="4" applyFont="1" applyFill="1" applyBorder="1" applyAlignment="1">
      <alignment horizontal="center" vertical="center" wrapText="1"/>
    </xf>
    <xf numFmtId="0" fontId="17" fillId="9" borderId="13" xfId="4" applyFont="1" applyFill="1" applyBorder="1" applyAlignment="1">
      <alignment horizontal="center" vertical="center" wrapText="1"/>
    </xf>
    <xf numFmtId="0" fontId="17" fillId="2" borderId="13" xfId="4" applyFont="1" applyFill="1" applyBorder="1" applyAlignment="1">
      <alignment horizontal="center" vertical="center" wrapText="1"/>
    </xf>
    <xf numFmtId="0" fontId="17" fillId="9" borderId="14" xfId="4" applyFont="1" applyFill="1" applyBorder="1" applyAlignment="1">
      <alignment horizontal="center" vertical="center" wrapText="1"/>
    </xf>
    <xf numFmtId="3" fontId="1" fillId="0" borderId="0" xfId="1" applyNumberFormat="1"/>
    <xf numFmtId="0" fontId="3" fillId="0" borderId="0" xfId="1" applyFont="1" applyAlignment="1">
      <alignment horizontal="center"/>
    </xf>
    <xf numFmtId="3" fontId="3" fillId="2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Alignment="1">
      <alignment horizontal="center"/>
    </xf>
    <xf numFmtId="0" fontId="35" fillId="0" borderId="0" xfId="1" applyFont="1" applyAlignment="1">
      <alignment horizontal="left"/>
    </xf>
    <xf numFmtId="0" fontId="35" fillId="0" borderId="0" xfId="1" applyFont="1"/>
    <xf numFmtId="0" fontId="1" fillId="2" borderId="0" xfId="1" applyFill="1" applyBorder="1" applyAlignment="1">
      <alignment vertical="center"/>
    </xf>
    <xf numFmtId="0" fontId="1" fillId="2" borderId="49" xfId="1" applyFill="1" applyBorder="1" applyAlignment="1">
      <alignment horizontal="left"/>
    </xf>
    <xf numFmtId="0" fontId="1" fillId="2" borderId="6" xfId="1" applyFill="1" applyBorder="1" applyAlignment="1">
      <alignment horizontal="left"/>
    </xf>
    <xf numFmtId="3" fontId="15" fillId="3" borderId="1" xfId="1" applyNumberFormat="1" applyFont="1" applyFill="1" applyBorder="1" applyAlignment="1">
      <alignment horizontal="right" vertical="center"/>
    </xf>
    <xf numFmtId="4" fontId="6" fillId="3" borderId="50" xfId="1" applyNumberFormat="1" applyFont="1" applyFill="1" applyBorder="1" applyAlignment="1">
      <alignment horizontal="right" vertical="center"/>
    </xf>
    <xf numFmtId="4" fontId="6" fillId="3" borderId="2" xfId="1" applyNumberFormat="1" applyFont="1" applyFill="1" applyBorder="1" applyAlignment="1">
      <alignment horizontal="right" vertical="center"/>
    </xf>
    <xf numFmtId="3" fontId="15" fillId="3" borderId="3" xfId="1" applyNumberFormat="1" applyFont="1" applyFill="1" applyBorder="1" applyAlignment="1">
      <alignment horizontal="right" vertical="center"/>
    </xf>
    <xf numFmtId="3" fontId="36" fillId="2" borderId="7" xfId="0" applyNumberFormat="1" applyFont="1" applyFill="1" applyBorder="1" applyAlignment="1">
      <alignment horizontal="center" vertical="center"/>
    </xf>
    <xf numFmtId="3" fontId="36" fillId="2" borderId="7" xfId="0" applyNumberFormat="1" applyFont="1" applyFill="1" applyBorder="1" applyAlignment="1">
      <alignment vertical="center"/>
    </xf>
    <xf numFmtId="0" fontId="1" fillId="2" borderId="39" xfId="1" applyFill="1" applyBorder="1" applyAlignment="1">
      <alignment horizontal="left" vertical="center"/>
    </xf>
    <xf numFmtId="3" fontId="5" fillId="2" borderId="40" xfId="1" applyNumberFormat="1" applyFont="1" applyFill="1" applyBorder="1" applyAlignment="1">
      <alignment horizontal="right" vertical="center"/>
    </xf>
    <xf numFmtId="3" fontId="5" fillId="2" borderId="41" xfId="1" applyNumberFormat="1" applyFont="1" applyFill="1" applyBorder="1" applyAlignment="1">
      <alignment horizontal="right" vertical="center"/>
    </xf>
    <xf numFmtId="4" fontId="6" fillId="2" borderId="28" xfId="1" applyNumberFormat="1" applyFont="1" applyFill="1" applyBorder="1" applyAlignment="1">
      <alignment horizontal="right" vertical="center"/>
    </xf>
    <xf numFmtId="3" fontId="15" fillId="2" borderId="37" xfId="1" applyNumberFormat="1" applyFont="1" applyFill="1" applyBorder="1" applyAlignment="1">
      <alignment horizontal="right" vertical="center"/>
    </xf>
    <xf numFmtId="4" fontId="6" fillId="2" borderId="48" xfId="1" applyNumberFormat="1" applyFont="1" applyFill="1" applyBorder="1" applyAlignment="1">
      <alignment horizontal="right" vertical="center"/>
    </xf>
    <xf numFmtId="3" fontId="15" fillId="2" borderId="7" xfId="1" applyNumberFormat="1" applyFont="1" applyFill="1" applyBorder="1" applyAlignment="1">
      <alignment horizontal="right" vertical="center"/>
    </xf>
    <xf numFmtId="3" fontId="15" fillId="2" borderId="41" xfId="1" applyNumberFormat="1" applyFont="1" applyFill="1" applyBorder="1" applyAlignment="1">
      <alignment horizontal="right" vertical="center"/>
    </xf>
    <xf numFmtId="3" fontId="15" fillId="2" borderId="42" xfId="1" applyNumberFormat="1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vertical="center"/>
    </xf>
    <xf numFmtId="3" fontId="37" fillId="2" borderId="0" xfId="0" applyNumberFormat="1" applyFont="1" applyFill="1" applyBorder="1" applyAlignment="1">
      <alignment vertical="center"/>
    </xf>
    <xf numFmtId="0" fontId="1" fillId="2" borderId="45" xfId="1" applyFill="1" applyBorder="1" applyAlignment="1">
      <alignment horizontal="left" vertical="center"/>
    </xf>
    <xf numFmtId="3" fontId="5" fillId="5" borderId="17" xfId="1" applyNumberFormat="1" applyFont="1" applyFill="1" applyBorder="1" applyAlignment="1">
      <alignment horizontal="right" vertical="center"/>
    </xf>
    <xf numFmtId="4" fontId="6" fillId="5" borderId="24" xfId="1" applyNumberFormat="1" applyFont="1" applyFill="1" applyBorder="1" applyAlignment="1">
      <alignment horizontal="right" vertical="center"/>
    </xf>
    <xf numFmtId="3" fontId="15" fillId="5" borderId="43" xfId="1" applyNumberFormat="1" applyFont="1" applyFill="1" applyBorder="1" applyAlignment="1">
      <alignment horizontal="right" vertical="center"/>
    </xf>
    <xf numFmtId="4" fontId="6" fillId="5" borderId="48" xfId="1" applyNumberFormat="1" applyFont="1" applyFill="1" applyBorder="1" applyAlignment="1">
      <alignment horizontal="right" vertical="center"/>
    </xf>
    <xf numFmtId="3" fontId="15" fillId="5" borderId="7" xfId="1" applyNumberFormat="1" applyFont="1" applyFill="1" applyBorder="1" applyAlignment="1">
      <alignment horizontal="right" vertical="center"/>
    </xf>
    <xf numFmtId="0" fontId="2" fillId="5" borderId="15" xfId="0" applyFont="1" applyFill="1" applyBorder="1" applyAlignment="1">
      <alignment horizontal="left" vertical="center"/>
    </xf>
    <xf numFmtId="3" fontId="5" fillId="2" borderId="17" xfId="1" applyNumberFormat="1" applyFont="1" applyFill="1" applyBorder="1" applyAlignment="1">
      <alignment horizontal="right" vertical="center"/>
    </xf>
    <xf numFmtId="4" fontId="6" fillId="2" borderId="24" xfId="1" applyNumberFormat="1" applyFont="1" applyFill="1" applyBorder="1" applyAlignment="1">
      <alignment horizontal="right" vertical="center"/>
    </xf>
    <xf numFmtId="3" fontId="15" fillId="2" borderId="43" xfId="1" applyNumberFormat="1" applyFont="1" applyFill="1" applyBorder="1" applyAlignment="1">
      <alignment horizontal="right" vertical="center"/>
    </xf>
    <xf numFmtId="3" fontId="15" fillId="2" borderId="10" xfId="1" applyNumberFormat="1" applyFont="1" applyFill="1" applyBorder="1" applyAlignment="1">
      <alignment horizontal="right" vertical="center"/>
    </xf>
    <xf numFmtId="0" fontId="2" fillId="5" borderId="9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1" fillId="2" borderId="45" xfId="1" applyFill="1" applyBorder="1" applyAlignment="1">
      <alignment horizontal="left" vertical="center" wrapText="1"/>
    </xf>
    <xf numFmtId="0" fontId="1" fillId="2" borderId="0" xfId="1" applyFill="1" applyBorder="1" applyAlignment="1">
      <alignment horizontal="left" vertical="center" wrapText="1"/>
    </xf>
    <xf numFmtId="0" fontId="38" fillId="0" borderId="0" xfId="1" applyFont="1" applyAlignment="1">
      <alignment horizontal="center" vertical="center"/>
    </xf>
    <xf numFmtId="3" fontId="37" fillId="2" borderId="0" xfId="0" applyNumberFormat="1" applyFont="1" applyFill="1" applyBorder="1" applyAlignment="1"/>
    <xf numFmtId="3" fontId="15" fillId="5" borderId="51" xfId="1" applyNumberFormat="1" applyFont="1" applyFill="1" applyBorder="1" applyAlignment="1">
      <alignment horizontal="right" vertical="center"/>
    </xf>
    <xf numFmtId="0" fontId="1" fillId="2" borderId="46" xfId="1" applyFill="1" applyBorder="1" applyAlignment="1">
      <alignment horizontal="left" vertical="center" wrapText="1"/>
    </xf>
    <xf numFmtId="3" fontId="5" fillId="5" borderId="30" xfId="1" applyNumberFormat="1" applyFont="1" applyFill="1" applyBorder="1" applyAlignment="1">
      <alignment horizontal="right" vertical="center"/>
    </xf>
    <xf numFmtId="4" fontId="6" fillId="5" borderId="52" xfId="1" applyNumberFormat="1" applyFont="1" applyFill="1" applyBorder="1" applyAlignment="1">
      <alignment horizontal="right" vertical="center"/>
    </xf>
    <xf numFmtId="3" fontId="15" fillId="5" borderId="53" xfId="1" applyNumberFormat="1" applyFont="1" applyFill="1" applyBorder="1" applyAlignment="1">
      <alignment horizontal="right" vertical="center"/>
    </xf>
    <xf numFmtId="4" fontId="6" fillId="5" borderId="30" xfId="1" applyNumberFormat="1" applyFont="1" applyFill="1" applyBorder="1" applyAlignment="1">
      <alignment horizontal="right" vertical="center"/>
    </xf>
    <xf numFmtId="3" fontId="15" fillId="5" borderId="22" xfId="1" applyNumberFormat="1" applyFont="1" applyFill="1" applyBorder="1" applyAlignment="1">
      <alignment horizontal="right" vertical="center"/>
    </xf>
    <xf numFmtId="3" fontId="15" fillId="5" borderId="23" xfId="1" applyNumberFormat="1" applyFont="1" applyFill="1" applyBorder="1" applyAlignment="1">
      <alignment horizontal="right" vertical="center"/>
    </xf>
    <xf numFmtId="0" fontId="2" fillId="5" borderId="24" xfId="0" applyFont="1" applyFill="1" applyBorder="1" applyAlignment="1">
      <alignment horizontal="left" vertical="center"/>
    </xf>
    <xf numFmtId="0" fontId="2" fillId="7" borderId="26" xfId="0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 wrapText="1"/>
    </xf>
    <xf numFmtId="0" fontId="17" fillId="9" borderId="0" xfId="1" applyFont="1" applyFill="1" applyBorder="1" applyAlignment="1">
      <alignment horizontal="center" vertical="center" wrapText="1"/>
    </xf>
    <xf numFmtId="3" fontId="3" fillId="10" borderId="12" xfId="1" applyNumberFormat="1" applyFont="1" applyFill="1" applyBorder="1" applyAlignment="1">
      <alignment horizontal="center" vertical="center" wrapText="1"/>
    </xf>
    <xf numFmtId="3" fontId="17" fillId="10" borderId="12" xfId="1" applyNumberFormat="1" applyFont="1" applyFill="1" applyBorder="1" applyAlignment="1">
      <alignment horizontal="center" vertical="center" wrapText="1"/>
    </xf>
    <xf numFmtId="0" fontId="3" fillId="9" borderId="54" xfId="1" applyFont="1" applyFill="1" applyBorder="1" applyAlignment="1">
      <alignment horizontal="center" vertical="center" wrapText="1"/>
    </xf>
    <xf numFmtId="0" fontId="17" fillId="9" borderId="12" xfId="1" applyFont="1" applyFill="1" applyBorder="1" applyAlignment="1">
      <alignment horizontal="center" vertical="center" wrapText="1"/>
    </xf>
    <xf numFmtId="0" fontId="3" fillId="9" borderId="40" xfId="1" applyFont="1" applyFill="1" applyBorder="1" applyAlignment="1">
      <alignment horizontal="center" vertical="center" wrapText="1"/>
    </xf>
    <xf numFmtId="0" fontId="17" fillId="9" borderId="41" xfId="1" applyFont="1" applyFill="1" applyBorder="1" applyAlignment="1">
      <alignment horizontal="center" vertical="center" wrapText="1"/>
    </xf>
    <xf numFmtId="0" fontId="3" fillId="9" borderId="41" xfId="1" applyFont="1" applyFill="1" applyBorder="1" applyAlignment="1">
      <alignment horizontal="center" vertical="center" wrapText="1"/>
    </xf>
    <xf numFmtId="0" fontId="17" fillId="2" borderId="41" xfId="1" applyFont="1" applyFill="1" applyBorder="1" applyAlignment="1">
      <alignment horizontal="center" vertical="center" wrapText="1"/>
    </xf>
    <xf numFmtId="0" fontId="3" fillId="9" borderId="42" xfId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center" wrapText="1"/>
    </xf>
    <xf numFmtId="0" fontId="41" fillId="0" borderId="0" xfId="0" applyFont="1"/>
    <xf numFmtId="3" fontId="42" fillId="11" borderId="35" xfId="0" applyNumberFormat="1" applyFont="1" applyFill="1" applyBorder="1" applyAlignment="1">
      <alignment horizontal="center" vertical="center"/>
    </xf>
    <xf numFmtId="4" fontId="43" fillId="11" borderId="35" xfId="0" applyNumberFormat="1" applyFont="1" applyFill="1" applyBorder="1" applyAlignment="1">
      <alignment horizontal="right" vertical="center"/>
    </xf>
    <xf numFmtId="3" fontId="42" fillId="11" borderId="3" xfId="0" applyNumberFormat="1" applyFont="1" applyFill="1" applyBorder="1" applyAlignment="1">
      <alignment horizontal="right" vertical="center"/>
    </xf>
    <xf numFmtId="3" fontId="36" fillId="2" borderId="7" xfId="0" applyNumberFormat="1" applyFont="1" applyFill="1" applyBorder="1" applyAlignment="1"/>
    <xf numFmtId="14" fontId="5" fillId="7" borderId="41" xfId="5" applyNumberFormat="1" applyFont="1" applyFill="1" applyBorder="1" applyAlignment="1">
      <alignment horizontal="center" vertical="center"/>
    </xf>
    <xf numFmtId="3" fontId="5" fillId="7" borderId="41" xfId="5" applyNumberFormat="1" applyFont="1" applyFill="1" applyBorder="1" applyAlignment="1">
      <alignment horizontal="center" vertical="center"/>
    </xf>
    <xf numFmtId="0" fontId="1" fillId="0" borderId="17" xfId="5" applyFont="1" applyBorder="1" applyAlignment="1">
      <alignment horizontal="left" vertical="center" wrapText="1"/>
    </xf>
    <xf numFmtId="4" fontId="43" fillId="5" borderId="47" xfId="0" applyNumberFormat="1" applyFont="1" applyFill="1" applyBorder="1" applyAlignment="1">
      <alignment horizontal="right" vertical="center"/>
    </xf>
    <xf numFmtId="3" fontId="42" fillId="5" borderId="47" xfId="0" applyNumberFormat="1" applyFont="1" applyFill="1" applyBorder="1" applyAlignment="1">
      <alignment horizontal="right" vertical="center"/>
    </xf>
    <xf numFmtId="4" fontId="43" fillId="5" borderId="43" xfId="0" applyNumberFormat="1" applyFont="1" applyFill="1" applyBorder="1" applyAlignment="1">
      <alignment horizontal="right" vertical="center"/>
    </xf>
    <xf numFmtId="3" fontId="42" fillId="5" borderId="44" xfId="0" applyNumberFormat="1" applyFont="1" applyFill="1" applyBorder="1" applyAlignment="1">
      <alignment horizontal="right" vertical="center"/>
    </xf>
    <xf numFmtId="4" fontId="43" fillId="5" borderId="49" xfId="0" applyNumberFormat="1" applyFont="1" applyFill="1" applyBorder="1" applyAlignment="1">
      <alignment horizontal="right" vertical="center"/>
    </xf>
    <xf numFmtId="3" fontId="42" fillId="5" borderId="10" xfId="0" applyNumberFormat="1" applyFont="1" applyFill="1" applyBorder="1" applyAlignment="1">
      <alignment horizontal="right" vertical="center"/>
    </xf>
    <xf numFmtId="3" fontId="42" fillId="5" borderId="14" xfId="0" applyNumberFormat="1" applyFont="1" applyFill="1" applyBorder="1" applyAlignment="1">
      <alignment horizontal="right" vertical="center"/>
    </xf>
    <xf numFmtId="0" fontId="2" fillId="10" borderId="14" xfId="0" applyFont="1" applyFill="1" applyBorder="1" applyAlignment="1">
      <alignment horizontal="center" vertical="center"/>
    </xf>
    <xf numFmtId="3" fontId="37" fillId="2" borderId="7" xfId="0" applyNumberFormat="1" applyFont="1" applyFill="1" applyBorder="1" applyAlignment="1"/>
    <xf numFmtId="14" fontId="5" fillId="10" borderId="7" xfId="5" applyNumberFormat="1" applyFont="1" applyFill="1" applyBorder="1" applyAlignment="1">
      <alignment horizontal="center" vertical="center"/>
    </xf>
    <xf numFmtId="3" fontId="5" fillId="10" borderId="7" xfId="5" applyNumberFormat="1" applyFont="1" applyFill="1" applyBorder="1" applyAlignment="1">
      <alignment horizontal="center" vertical="center"/>
    </xf>
    <xf numFmtId="0" fontId="35" fillId="0" borderId="17" xfId="5" applyFont="1" applyBorder="1" applyAlignment="1">
      <alignment horizontal="left" vertical="center"/>
    </xf>
    <xf numFmtId="4" fontId="43" fillId="5" borderId="44" xfId="0" applyNumberFormat="1" applyFont="1" applyFill="1" applyBorder="1" applyAlignment="1">
      <alignment horizontal="right" vertical="center"/>
    </xf>
    <xf numFmtId="3" fontId="42" fillId="5" borderId="26" xfId="0" applyNumberFormat="1" applyFont="1" applyFill="1" applyBorder="1" applyAlignment="1">
      <alignment horizontal="right" vertical="center"/>
    </xf>
    <xf numFmtId="14" fontId="5" fillId="7" borderId="7" xfId="5" applyNumberFormat="1" applyFont="1" applyFill="1" applyBorder="1" applyAlignment="1">
      <alignment horizontal="center" vertical="center"/>
    </xf>
    <xf numFmtId="3" fontId="5" fillId="7" borderId="7" xfId="5" applyNumberFormat="1" applyFont="1" applyFill="1" applyBorder="1" applyAlignment="1">
      <alignment horizontal="center" vertical="center"/>
    </xf>
    <xf numFmtId="3" fontId="42" fillId="2" borderId="44" xfId="0" applyNumberFormat="1" applyFont="1" applyFill="1" applyBorder="1" applyAlignment="1">
      <alignment horizontal="right" vertical="center"/>
    </xf>
    <xf numFmtId="3" fontId="42" fillId="5" borderId="45" xfId="0" applyNumberFormat="1" applyFont="1" applyFill="1" applyBorder="1" applyAlignment="1">
      <alignment horizontal="right" vertical="center"/>
    </xf>
    <xf numFmtId="0" fontId="44" fillId="0" borderId="17" xfId="5" applyFont="1" applyBorder="1" applyAlignment="1">
      <alignment horizontal="left" vertical="center" wrapText="1"/>
    </xf>
    <xf numFmtId="0" fontId="1" fillId="0" borderId="17" xfId="5" applyFont="1" applyBorder="1" applyAlignment="1">
      <alignment horizontal="left" vertical="center"/>
    </xf>
    <xf numFmtId="0" fontId="2" fillId="10" borderId="26" xfId="0" applyFont="1" applyFill="1" applyBorder="1" applyAlignment="1">
      <alignment horizontal="center" vertical="center"/>
    </xf>
    <xf numFmtId="4" fontId="43" fillId="5" borderId="27" xfId="0" applyNumberFormat="1" applyFont="1" applyFill="1" applyBorder="1" applyAlignment="1">
      <alignment horizontal="right" vertical="center"/>
    </xf>
    <xf numFmtId="3" fontId="42" fillId="5" borderId="27" xfId="0" applyNumberFormat="1" applyFont="1" applyFill="1" applyBorder="1" applyAlignment="1">
      <alignment horizontal="right" vertical="center"/>
    </xf>
    <xf numFmtId="4" fontId="43" fillId="5" borderId="39" xfId="0" applyNumberFormat="1" applyFont="1" applyFill="1" applyBorder="1" applyAlignment="1">
      <alignment horizontal="right" vertical="center"/>
    </xf>
    <xf numFmtId="3" fontId="42" fillId="5" borderId="39" xfId="0" applyNumberFormat="1" applyFont="1" applyFill="1" applyBorder="1" applyAlignment="1">
      <alignment horizontal="right" vertical="center"/>
    </xf>
    <xf numFmtId="4" fontId="43" fillId="5" borderId="58" xfId="0" applyNumberFormat="1" applyFont="1" applyFill="1" applyBorder="1" applyAlignment="1">
      <alignment horizontal="right" vertical="center"/>
    </xf>
    <xf numFmtId="3" fontId="42" fillId="5" borderId="42" xfId="0" applyNumberFormat="1" applyFont="1" applyFill="1" applyBorder="1" applyAlignment="1">
      <alignment horizontal="right" vertical="center"/>
    </xf>
    <xf numFmtId="0" fontId="2" fillId="5" borderId="59" xfId="0" applyFont="1" applyFill="1" applyBorder="1" applyAlignment="1">
      <alignment horizontal="left" vertical="center"/>
    </xf>
    <xf numFmtId="0" fontId="2" fillId="7" borderId="42" xfId="0" applyFont="1" applyFill="1" applyBorder="1" applyAlignment="1">
      <alignment horizontal="center" vertical="center"/>
    </xf>
    <xf numFmtId="3" fontId="37" fillId="2" borderId="60" xfId="0" applyNumberFormat="1" applyFont="1" applyFill="1" applyBorder="1" applyAlignment="1"/>
    <xf numFmtId="3" fontId="37" fillId="2" borderId="20" xfId="0" applyNumberFormat="1" applyFont="1" applyFill="1" applyBorder="1" applyAlignment="1"/>
    <xf numFmtId="4" fontId="43" fillId="5" borderId="46" xfId="0" applyNumberFormat="1" applyFont="1" applyFill="1" applyBorder="1" applyAlignment="1">
      <alignment horizontal="right" vertical="center"/>
    </xf>
    <xf numFmtId="3" fontId="42" fillId="5" borderId="46" xfId="0" applyNumberFormat="1" applyFont="1" applyFill="1" applyBorder="1" applyAlignment="1">
      <alignment horizontal="right" vertical="center"/>
    </xf>
    <xf numFmtId="4" fontId="43" fillId="5" borderId="53" xfId="0" applyNumberFormat="1" applyFont="1" applyFill="1" applyBorder="1" applyAlignment="1">
      <alignment horizontal="right" vertical="center"/>
    </xf>
    <xf numFmtId="3" fontId="42" fillId="5" borderId="57" xfId="0" applyNumberFormat="1" applyFont="1" applyFill="1" applyBorder="1" applyAlignment="1">
      <alignment horizontal="right" vertical="center"/>
    </xf>
    <xf numFmtId="0" fontId="2" fillId="5" borderId="52" xfId="0" applyFont="1" applyFill="1" applyBorder="1" applyAlignment="1">
      <alignment horizontal="left" vertical="center"/>
    </xf>
    <xf numFmtId="0" fontId="2" fillId="7" borderId="23" xfId="0" applyFont="1" applyFill="1" applyBorder="1" applyAlignment="1">
      <alignment horizontal="center" vertical="center"/>
    </xf>
    <xf numFmtId="14" fontId="45" fillId="7" borderId="7" xfId="5" quotePrefix="1" applyNumberFormat="1" applyFont="1" applyFill="1" applyBorder="1" applyAlignment="1">
      <alignment horizontal="center" vertical="center"/>
    </xf>
    <xf numFmtId="4" fontId="43" fillId="5" borderId="37" xfId="0" applyNumberFormat="1" applyFont="1" applyFill="1" applyBorder="1" applyAlignment="1">
      <alignment horizontal="right" vertical="center"/>
    </xf>
    <xf numFmtId="14" fontId="5" fillId="7" borderId="7" xfId="5" quotePrefix="1" applyNumberFormat="1" applyFont="1" applyFill="1" applyBorder="1" applyAlignment="1">
      <alignment horizontal="center" vertical="center"/>
    </xf>
    <xf numFmtId="3" fontId="42" fillId="5" borderId="23" xfId="0" applyNumberFormat="1" applyFont="1" applyFill="1" applyBorder="1" applyAlignment="1">
      <alignment horizontal="right" vertical="center"/>
    </xf>
    <xf numFmtId="0" fontId="2" fillId="10" borderId="2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1" fillId="0" borderId="17" xfId="5" applyFont="1" applyBorder="1" applyAlignment="1">
      <alignment horizontal="center" vertical="center"/>
    </xf>
    <xf numFmtId="14" fontId="5" fillId="7" borderId="18" xfId="5" applyNumberFormat="1" applyFont="1" applyFill="1" applyBorder="1" applyAlignment="1">
      <alignment horizontal="center" vertical="center"/>
    </xf>
    <xf numFmtId="3" fontId="5" fillId="7" borderId="18" xfId="5" applyNumberFormat="1" applyFont="1" applyFill="1" applyBorder="1" applyAlignment="1">
      <alignment horizontal="center" vertical="center"/>
    </xf>
    <xf numFmtId="0" fontId="1" fillId="0" borderId="30" xfId="5" applyFont="1" applyBorder="1" applyAlignment="1">
      <alignment horizontal="left" vertical="center"/>
    </xf>
    <xf numFmtId="0" fontId="3" fillId="0" borderId="0" xfId="5" applyFont="1" applyAlignment="1">
      <alignment horizontal="left" vertical="center"/>
    </xf>
    <xf numFmtId="0" fontId="3" fillId="9" borderId="7" xfId="5" applyFont="1" applyFill="1" applyBorder="1" applyAlignment="1">
      <alignment horizontal="center" vertical="center" wrapText="1"/>
    </xf>
    <xf numFmtId="0" fontId="3" fillId="9" borderId="8" xfId="5" applyFont="1" applyFill="1" applyBorder="1" applyAlignment="1">
      <alignment horizontal="center" vertical="center" wrapText="1"/>
    </xf>
    <xf numFmtId="17" fontId="46" fillId="11" borderId="35" xfId="0" applyNumberFormat="1" applyFont="1" applyFill="1" applyBorder="1" applyAlignment="1">
      <alignment horizontal="center" vertical="center" wrapText="1"/>
    </xf>
    <xf numFmtId="17" fontId="48" fillId="11" borderId="35" xfId="0" applyNumberFormat="1" applyFont="1" applyFill="1" applyBorder="1" applyAlignment="1">
      <alignment horizontal="center" vertical="center" wrapText="1"/>
    </xf>
    <xf numFmtId="17" fontId="36" fillId="7" borderId="35" xfId="0" applyNumberFormat="1" applyFont="1" applyFill="1" applyBorder="1" applyAlignment="1">
      <alignment horizontal="center" vertical="center" wrapText="1"/>
    </xf>
    <xf numFmtId="17" fontId="36" fillId="12" borderId="35" xfId="0" applyNumberFormat="1" applyFont="1" applyFill="1" applyBorder="1" applyAlignment="1">
      <alignment horizontal="center" vertical="center" wrapText="1"/>
    </xf>
    <xf numFmtId="17" fontId="36" fillId="12" borderId="6" xfId="0" applyNumberFormat="1" applyFont="1" applyFill="1" applyBorder="1" applyAlignment="1">
      <alignment horizontal="center" vertical="center" wrapText="1"/>
    </xf>
    <xf numFmtId="0" fontId="36" fillId="12" borderId="6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0" fontId="36" fillId="12" borderId="5" xfId="0" applyFont="1" applyFill="1" applyBorder="1" applyAlignment="1">
      <alignment horizontal="center" vertical="center" wrapText="1"/>
    </xf>
    <xf numFmtId="0" fontId="52" fillId="0" borderId="0" xfId="0" applyFont="1" applyAlignment="1"/>
    <xf numFmtId="0" fontId="1" fillId="0" borderId="0" xfId="2"/>
    <xf numFmtId="0" fontId="1" fillId="0" borderId="0" xfId="2" applyAlignment="1">
      <alignment horizontal="left"/>
    </xf>
    <xf numFmtId="0" fontId="2" fillId="0" borderId="0" xfId="2" applyFont="1" applyAlignment="1">
      <alignment horizontal="center"/>
    </xf>
    <xf numFmtId="0" fontId="2" fillId="0" borderId="0" xfId="2" applyFont="1" applyAlignment="1"/>
    <xf numFmtId="0" fontId="35" fillId="0" borderId="0" xfId="2" applyFont="1" applyAlignment="1">
      <alignment horizontal="left"/>
    </xf>
    <xf numFmtId="0" fontId="35" fillId="0" borderId="0" xfId="2" applyFont="1"/>
    <xf numFmtId="14" fontId="2" fillId="0" borderId="0" xfId="2" applyNumberFormat="1" applyFont="1" applyBorder="1" applyAlignment="1">
      <alignment horizontal="center"/>
    </xf>
    <xf numFmtId="14" fontId="35" fillId="0" borderId="0" xfId="2" applyNumberFormat="1" applyFont="1"/>
    <xf numFmtId="1" fontId="5" fillId="3" borderId="45" xfId="0" applyNumberFormat="1" applyFont="1" applyFill="1" applyBorder="1" applyAlignment="1">
      <alignment horizontal="center" vertical="center"/>
    </xf>
    <xf numFmtId="3" fontId="15" fillId="3" borderId="62" xfId="2" applyNumberFormat="1" applyFont="1" applyFill="1" applyBorder="1" applyAlignment="1">
      <alignment horizontal="right" vertical="center"/>
    </xf>
    <xf numFmtId="4" fontId="6" fillId="3" borderId="2" xfId="2" applyNumberFormat="1" applyFont="1" applyFill="1" applyBorder="1" applyAlignment="1">
      <alignment horizontal="right" vertical="center"/>
    </xf>
    <xf numFmtId="3" fontId="15" fillId="3" borderId="1" xfId="2" applyNumberFormat="1" applyFont="1" applyFill="1" applyBorder="1" applyAlignment="1">
      <alignment horizontal="right" vertical="center"/>
    </xf>
    <xf numFmtId="3" fontId="15" fillId="3" borderId="3" xfId="2" applyNumberFormat="1" applyFont="1" applyFill="1" applyBorder="1" applyAlignment="1">
      <alignment horizontal="right" vertical="center"/>
    </xf>
    <xf numFmtId="4" fontId="6" fillId="3" borderId="50" xfId="2" applyNumberFormat="1" applyFont="1" applyFill="1" applyBorder="1" applyAlignment="1">
      <alignment horizontal="right" vertical="center"/>
    </xf>
    <xf numFmtId="4" fontId="6" fillId="3" borderId="5" xfId="2" applyNumberFormat="1" applyFont="1" applyFill="1" applyBorder="1" applyAlignment="1">
      <alignment horizontal="right" vertical="center"/>
    </xf>
    <xf numFmtId="3" fontId="15" fillId="3" borderId="6" xfId="2" applyNumberFormat="1" applyFont="1" applyFill="1" applyBorder="1" applyAlignment="1">
      <alignment horizontal="right" vertical="center"/>
    </xf>
    <xf numFmtId="0" fontId="1" fillId="0" borderId="0" xfId="2" applyAlignment="1">
      <alignment horizontal="center" vertical="center"/>
    </xf>
    <xf numFmtId="4" fontId="5" fillId="3" borderId="7" xfId="2" applyNumberFormat="1" applyFont="1" applyFill="1" applyBorder="1" applyAlignment="1">
      <alignment horizontal="right" vertical="center"/>
    </xf>
    <xf numFmtId="3" fontId="3" fillId="0" borderId="7" xfId="2" applyNumberFormat="1" applyFont="1" applyBorder="1" applyAlignment="1">
      <alignment horizontal="center" vertical="center"/>
    </xf>
    <xf numFmtId="3" fontId="3" fillId="0" borderId="8" xfId="2" applyNumberFormat="1" applyFont="1" applyBorder="1" applyAlignment="1">
      <alignment horizontal="center" vertical="center"/>
    </xf>
    <xf numFmtId="1" fontId="5" fillId="2" borderId="45" xfId="0" applyNumberFormat="1" applyFont="1" applyFill="1" applyBorder="1" applyAlignment="1">
      <alignment horizontal="center" vertical="center"/>
    </xf>
    <xf numFmtId="0" fontId="1" fillId="0" borderId="63" xfId="2" applyBorder="1" applyAlignment="1">
      <alignment horizontal="center" vertical="center"/>
    </xf>
    <xf numFmtId="4" fontId="6" fillId="7" borderId="11" xfId="2" applyNumberFormat="1" applyFont="1" applyFill="1" applyBorder="1" applyAlignment="1">
      <alignment horizontal="right" vertical="center"/>
    </xf>
    <xf numFmtId="3" fontId="5" fillId="7" borderId="13" xfId="2" applyNumberFormat="1" applyFont="1" applyFill="1" applyBorder="1" applyAlignment="1">
      <alignment horizontal="right" vertical="center"/>
    </xf>
    <xf numFmtId="3" fontId="5" fillId="7" borderId="14" xfId="2" applyNumberFormat="1" applyFont="1" applyFill="1" applyBorder="1" applyAlignment="1">
      <alignment horizontal="right" vertical="center"/>
    </xf>
    <xf numFmtId="4" fontId="6" fillId="7" borderId="15" xfId="2" applyNumberFormat="1" applyFont="1" applyFill="1" applyBorder="1" applyAlignment="1">
      <alignment horizontal="right" vertical="center"/>
    </xf>
    <xf numFmtId="4" fontId="6" fillId="7" borderId="9" xfId="2" applyNumberFormat="1" applyFont="1" applyFill="1" applyBorder="1" applyAlignment="1">
      <alignment horizontal="right" vertical="center"/>
    </xf>
    <xf numFmtId="3" fontId="5" fillId="7" borderId="41" xfId="2" applyNumberFormat="1" applyFont="1" applyFill="1" applyBorder="1" applyAlignment="1">
      <alignment horizontal="right" vertical="center"/>
    </xf>
    <xf numFmtId="3" fontId="15" fillId="7" borderId="42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horizontal="left" vertical="center"/>
    </xf>
    <xf numFmtId="3" fontId="1" fillId="0" borderId="0" xfId="2" applyNumberFormat="1" applyAlignment="1">
      <alignment horizontal="center" vertical="center"/>
    </xf>
    <xf numFmtId="0" fontId="55" fillId="0" borderId="38" xfId="2" applyFont="1" applyBorder="1" applyAlignment="1">
      <alignment horizontal="left" vertical="center" wrapText="1"/>
    </xf>
    <xf numFmtId="4" fontId="6" fillId="10" borderId="17" xfId="2" applyNumberFormat="1" applyFont="1" applyFill="1" applyBorder="1" applyAlignment="1">
      <alignment horizontal="right" vertical="center"/>
    </xf>
    <xf numFmtId="3" fontId="5" fillId="10" borderId="7" xfId="2" applyNumberFormat="1" applyFont="1" applyFill="1" applyBorder="1" applyAlignment="1">
      <alignment horizontal="right" vertical="center"/>
    </xf>
    <xf numFmtId="3" fontId="5" fillId="10" borderId="10" xfId="2" applyNumberFormat="1" applyFont="1" applyFill="1" applyBorder="1" applyAlignment="1">
      <alignment horizontal="right" vertical="center"/>
    </xf>
    <xf numFmtId="4" fontId="6" fillId="5" borderId="9" xfId="2" applyNumberFormat="1" applyFont="1" applyFill="1" applyBorder="1" applyAlignment="1">
      <alignment horizontal="right" vertical="center"/>
    </xf>
    <xf numFmtId="3" fontId="5" fillId="5" borderId="7" xfId="2" applyNumberFormat="1" applyFont="1" applyFill="1" applyBorder="1" applyAlignment="1">
      <alignment horizontal="right" vertical="center"/>
    </xf>
    <xf numFmtId="3" fontId="5" fillId="5" borderId="10" xfId="2" applyNumberFormat="1" applyFont="1" applyFill="1" applyBorder="1" applyAlignment="1">
      <alignment horizontal="right" vertical="center"/>
    </xf>
    <xf numFmtId="4" fontId="6" fillId="10" borderId="9" xfId="2" applyNumberFormat="1" applyFont="1" applyFill="1" applyBorder="1" applyAlignment="1">
      <alignment horizontal="right" vertical="center"/>
    </xf>
    <xf numFmtId="3" fontId="15" fillId="10" borderId="14" xfId="0" applyNumberFormat="1" applyFont="1" applyFill="1" applyBorder="1" applyAlignment="1">
      <alignment horizontal="right" vertical="center"/>
    </xf>
    <xf numFmtId="0" fontId="2" fillId="10" borderId="15" xfId="0" applyFont="1" applyFill="1" applyBorder="1" applyAlignment="1">
      <alignment horizontal="left" vertical="center"/>
    </xf>
    <xf numFmtId="0" fontId="1" fillId="0" borderId="38" xfId="2" applyBorder="1" applyAlignment="1">
      <alignment horizontal="center" vertical="center"/>
    </xf>
    <xf numFmtId="4" fontId="6" fillId="7" borderId="17" xfId="2" applyNumberFormat="1" applyFont="1" applyFill="1" applyBorder="1" applyAlignment="1">
      <alignment horizontal="right" vertical="center"/>
    </xf>
    <xf numFmtId="3" fontId="5" fillId="7" borderId="7" xfId="2" applyNumberFormat="1" applyFont="1" applyFill="1" applyBorder="1" applyAlignment="1">
      <alignment horizontal="right" vertical="center"/>
    </xf>
    <xf numFmtId="3" fontId="5" fillId="7" borderId="10" xfId="2" applyNumberFormat="1" applyFont="1" applyFill="1" applyBorder="1" applyAlignment="1">
      <alignment horizontal="right" vertical="center"/>
    </xf>
    <xf numFmtId="3" fontId="15" fillId="7" borderId="14" xfId="0" applyNumberFormat="1" applyFont="1" applyFill="1" applyBorder="1" applyAlignment="1">
      <alignment horizontal="right" vertical="center"/>
    </xf>
    <xf numFmtId="0" fontId="1" fillId="0" borderId="38" xfId="2" applyBorder="1" applyAlignment="1">
      <alignment horizontal="left" vertical="center"/>
    </xf>
    <xf numFmtId="3" fontId="15" fillId="10" borderId="10" xfId="0" applyNumberFormat="1" applyFont="1" applyFill="1" applyBorder="1" applyAlignment="1">
      <alignment horizontal="right" vertical="center"/>
    </xf>
    <xf numFmtId="0" fontId="2" fillId="10" borderId="9" xfId="0" applyFont="1" applyFill="1" applyBorder="1" applyAlignment="1">
      <alignment horizontal="left" vertical="center"/>
    </xf>
    <xf numFmtId="3" fontId="15" fillId="7" borderId="10" xfId="0" applyNumberFormat="1" applyFont="1" applyFill="1" applyBorder="1" applyAlignment="1">
      <alignment horizontal="right" vertical="center"/>
    </xf>
    <xf numFmtId="0" fontId="2" fillId="7" borderId="9" xfId="0" applyFont="1" applyFill="1" applyBorder="1" applyAlignment="1">
      <alignment horizontal="left" vertical="center"/>
    </xf>
    <xf numFmtId="0" fontId="1" fillId="0" borderId="38" xfId="2" applyBorder="1" applyAlignment="1">
      <alignment horizontal="left" vertical="center" wrapText="1"/>
    </xf>
    <xf numFmtId="4" fontId="6" fillId="5" borderId="17" xfId="2" applyNumberFormat="1" applyFont="1" applyFill="1" applyBorder="1" applyAlignment="1">
      <alignment horizontal="right" vertical="center"/>
    </xf>
    <xf numFmtId="3" fontId="15" fillId="13" borderId="10" xfId="0" applyNumberFormat="1" applyFont="1" applyFill="1" applyBorder="1" applyAlignment="1">
      <alignment horizontal="right" vertical="center"/>
    </xf>
    <xf numFmtId="0" fontId="1" fillId="0" borderId="45" xfId="2" applyBorder="1" applyAlignment="1">
      <alignment horizontal="left" vertical="center" wrapText="1"/>
    </xf>
    <xf numFmtId="4" fontId="5" fillId="3" borderId="7" xfId="2" applyNumberFormat="1" applyFont="1" applyFill="1" applyBorder="1" applyAlignment="1">
      <alignment horizontal="center" vertical="center"/>
    </xf>
    <xf numFmtId="0" fontId="1" fillId="0" borderId="45" xfId="2" applyBorder="1" applyAlignment="1">
      <alignment horizontal="left" vertical="center"/>
    </xf>
    <xf numFmtId="0" fontId="44" fillId="0" borderId="38" xfId="2" applyFont="1" applyBorder="1" applyAlignment="1">
      <alignment horizontal="left" vertical="center"/>
    </xf>
    <xf numFmtId="0" fontId="1" fillId="0" borderId="0" xfId="2" applyAlignment="1">
      <alignment horizontal="left" vertical="center"/>
    </xf>
    <xf numFmtId="0" fontId="2" fillId="13" borderId="9" xfId="0" applyFont="1" applyFill="1" applyBorder="1" applyAlignment="1">
      <alignment horizontal="left" vertical="center"/>
    </xf>
    <xf numFmtId="9" fontId="1" fillId="0" borderId="0" xfId="2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0" borderId="38" xfId="2" applyFont="1" applyBorder="1" applyAlignment="1">
      <alignment horizontal="left" vertical="center" wrapText="1"/>
    </xf>
    <xf numFmtId="3" fontId="56" fillId="0" borderId="0" xfId="0" applyNumberFormat="1" applyFont="1" applyAlignment="1">
      <alignment horizontal="center" vertical="center"/>
    </xf>
    <xf numFmtId="3" fontId="50" fillId="0" borderId="0" xfId="0" applyNumberFormat="1" applyFont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38" fillId="0" borderId="0" xfId="2" applyFont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3" fontId="15" fillId="7" borderId="7" xfId="2" applyNumberFormat="1" applyFont="1" applyFill="1" applyBorder="1" applyAlignment="1">
      <alignment horizontal="right" vertical="center"/>
    </xf>
    <xf numFmtId="0" fontId="55" fillId="0" borderId="64" xfId="2" applyFont="1" applyBorder="1" applyAlignment="1">
      <alignment horizontal="left" vertical="center"/>
    </xf>
    <xf numFmtId="0" fontId="1" fillId="0" borderId="7" xfId="2" applyBorder="1" applyAlignment="1">
      <alignment horizontal="center" vertical="center"/>
    </xf>
    <xf numFmtId="3" fontId="13" fillId="2" borderId="7" xfId="2" applyNumberFormat="1" applyFont="1" applyFill="1" applyBorder="1" applyAlignment="1">
      <alignment horizontal="center" vertical="center"/>
    </xf>
    <xf numFmtId="1" fontId="5" fillId="2" borderId="31" xfId="0" applyNumberFormat="1" applyFont="1" applyFill="1" applyBorder="1" applyAlignment="1">
      <alignment horizontal="center" vertical="center"/>
    </xf>
    <xf numFmtId="0" fontId="1" fillId="0" borderId="65" xfId="2" applyBorder="1" applyAlignment="1">
      <alignment horizontal="left" vertical="center"/>
    </xf>
    <xf numFmtId="4" fontId="6" fillId="7" borderId="30" xfId="2" applyNumberFormat="1" applyFont="1" applyFill="1" applyBorder="1" applyAlignment="1">
      <alignment horizontal="right" vertical="center"/>
    </xf>
    <xf numFmtId="3" fontId="5" fillId="7" borderId="22" xfId="2" applyNumberFormat="1" applyFont="1" applyFill="1" applyBorder="1" applyAlignment="1">
      <alignment horizontal="right" vertical="center"/>
    </xf>
    <xf numFmtId="3" fontId="5" fillId="7" borderId="23" xfId="2" applyNumberFormat="1" applyFont="1" applyFill="1" applyBorder="1" applyAlignment="1">
      <alignment horizontal="right" vertical="center"/>
    </xf>
    <xf numFmtId="3" fontId="5" fillId="7" borderId="18" xfId="2" applyNumberFormat="1" applyFont="1" applyFill="1" applyBorder="1" applyAlignment="1">
      <alignment horizontal="right" vertical="center"/>
    </xf>
    <xf numFmtId="3" fontId="5" fillId="7" borderId="26" xfId="2" applyNumberFormat="1" applyFont="1" applyFill="1" applyBorder="1" applyAlignment="1">
      <alignment horizontal="right" vertical="center"/>
    </xf>
    <xf numFmtId="3" fontId="15" fillId="7" borderId="26" xfId="0" applyNumberFormat="1" applyFont="1" applyFill="1" applyBorder="1" applyAlignment="1">
      <alignment horizontal="right" vertical="center"/>
    </xf>
    <xf numFmtId="0" fontId="2" fillId="7" borderId="24" xfId="0" applyFont="1" applyFill="1" applyBorder="1" applyAlignment="1">
      <alignment horizontal="left" vertical="center"/>
    </xf>
    <xf numFmtId="0" fontId="17" fillId="0" borderId="7" xfId="2" applyFont="1" applyBorder="1" applyAlignment="1">
      <alignment horizontal="center" wrapText="1"/>
    </xf>
    <xf numFmtId="0" fontId="3" fillId="9" borderId="56" xfId="2" applyFont="1" applyFill="1" applyBorder="1" applyAlignment="1">
      <alignment horizontal="center" vertical="center" wrapText="1"/>
    </xf>
    <xf numFmtId="0" fontId="3" fillId="9" borderId="25" xfId="2" applyFont="1" applyFill="1" applyBorder="1" applyAlignment="1">
      <alignment horizontal="center" vertical="center" wrapText="1"/>
    </xf>
    <xf numFmtId="0" fontId="3" fillId="2" borderId="25" xfId="2" applyFont="1" applyFill="1" applyBorder="1" applyAlignment="1">
      <alignment horizontal="center" vertical="center" wrapText="1"/>
    </xf>
    <xf numFmtId="0" fontId="3" fillId="9" borderId="57" xfId="2" applyFont="1" applyFill="1" applyBorder="1" applyAlignment="1">
      <alignment horizontal="center" vertical="center" wrapText="1"/>
    </xf>
    <xf numFmtId="0" fontId="3" fillId="9" borderId="50" xfId="2" applyFont="1" applyFill="1" applyBorder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9" borderId="3" xfId="2" applyFont="1" applyFill="1" applyBorder="1" applyAlignment="1">
      <alignment horizontal="center" vertical="center" wrapText="1"/>
    </xf>
    <xf numFmtId="0" fontId="17" fillId="8" borderId="28" xfId="2" applyFont="1" applyFill="1" applyBorder="1" applyAlignment="1">
      <alignment horizontal="center" vertical="center" wrapText="1"/>
    </xf>
    <xf numFmtId="0" fontId="17" fillId="8" borderId="16" xfId="2" applyFont="1" applyFill="1" applyBorder="1" applyAlignment="1">
      <alignment horizontal="center" vertical="center" wrapText="1"/>
    </xf>
    <xf numFmtId="0" fontId="3" fillId="2" borderId="16" xfId="2" applyFont="1" applyFill="1" applyBorder="1" applyAlignment="1">
      <alignment horizontal="center" vertical="center" wrapText="1"/>
    </xf>
    <xf numFmtId="0" fontId="17" fillId="8" borderId="37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21" fillId="7" borderId="25" xfId="4" applyFont="1" applyFill="1" applyBorder="1" applyAlignment="1">
      <alignment horizontal="center" vertical="center" textRotation="90"/>
    </xf>
    <xf numFmtId="0" fontId="21" fillId="7" borderId="12" xfId="4" applyFont="1" applyFill="1" applyBorder="1" applyAlignment="1">
      <alignment horizontal="center" vertical="center" textRotation="90"/>
    </xf>
    <xf numFmtId="0" fontId="21" fillId="7" borderId="18" xfId="4" applyFont="1" applyFill="1" applyBorder="1" applyAlignment="1">
      <alignment horizontal="center" vertical="center" textRotation="90"/>
    </xf>
    <xf numFmtId="0" fontId="3" fillId="0" borderId="9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21" fillId="10" borderId="13" xfId="4" applyFont="1" applyFill="1" applyBorder="1" applyAlignment="1">
      <alignment horizontal="center" textRotation="90"/>
    </xf>
    <xf numFmtId="0" fontId="21" fillId="10" borderId="12" xfId="4" applyFont="1" applyFill="1" applyBorder="1" applyAlignment="1">
      <alignment horizontal="center" textRotation="90"/>
    </xf>
    <xf numFmtId="0" fontId="21" fillId="7" borderId="13" xfId="4" applyFont="1" applyFill="1" applyBorder="1" applyAlignment="1">
      <alignment horizontal="center" vertical="center" textRotation="90"/>
    </xf>
    <xf numFmtId="0" fontId="21" fillId="10" borderId="13" xfId="4" applyFont="1" applyFill="1" applyBorder="1" applyAlignment="1">
      <alignment horizontal="center" vertical="center" textRotation="90"/>
    </xf>
    <xf numFmtId="0" fontId="21" fillId="10" borderId="12" xfId="4" applyFont="1" applyFill="1" applyBorder="1" applyAlignment="1">
      <alignment horizontal="center" vertical="center" textRotation="90"/>
    </xf>
    <xf numFmtId="0" fontId="21" fillId="10" borderId="16" xfId="4" applyFont="1" applyFill="1" applyBorder="1" applyAlignment="1">
      <alignment horizontal="center" vertical="center" textRotation="90"/>
    </xf>
    <xf numFmtId="0" fontId="10" fillId="2" borderId="34" xfId="4" applyFont="1" applyFill="1" applyBorder="1" applyAlignment="1">
      <alignment horizontal="center" vertical="center" wrapText="1"/>
    </xf>
    <xf numFmtId="0" fontId="17" fillId="2" borderId="33" xfId="4" applyFont="1" applyFill="1" applyBorder="1" applyAlignment="1">
      <alignment horizontal="center" vertical="center" textRotation="90"/>
    </xf>
    <xf numFmtId="0" fontId="17" fillId="2" borderId="29" xfId="4" applyFont="1" applyFill="1" applyBorder="1" applyAlignment="1">
      <alignment horizontal="center" vertical="center" textRotation="90"/>
    </xf>
    <xf numFmtId="0" fontId="17" fillId="2" borderId="12" xfId="4" applyFont="1" applyFill="1" applyBorder="1" applyAlignment="1">
      <alignment horizontal="center" vertical="center"/>
    </xf>
    <xf numFmtId="0" fontId="17" fillId="2" borderId="16" xfId="4" applyFont="1" applyFill="1" applyBorder="1" applyAlignment="1">
      <alignment horizontal="center" vertical="center"/>
    </xf>
    <xf numFmtId="0" fontId="17" fillId="2" borderId="32" xfId="4" applyFont="1" applyFill="1" applyBorder="1" applyAlignment="1">
      <alignment horizontal="center" vertical="center" wrapText="1"/>
    </xf>
    <xf numFmtId="0" fontId="17" fillId="2" borderId="28" xfId="4" applyFont="1" applyFill="1" applyBorder="1" applyAlignment="1">
      <alignment horizontal="center" vertical="center"/>
    </xf>
    <xf numFmtId="0" fontId="2" fillId="9" borderId="26" xfId="4" applyFont="1" applyFill="1" applyBorder="1" applyAlignment="1">
      <alignment horizontal="center" vertical="center" wrapText="1"/>
    </xf>
    <xf numFmtId="0" fontId="2" fillId="9" borderId="18" xfId="4" applyFont="1" applyFill="1" applyBorder="1" applyAlignment="1">
      <alignment horizontal="center" vertical="center" wrapText="1"/>
    </xf>
    <xf numFmtId="0" fontId="2" fillId="9" borderId="48" xfId="4" applyFont="1" applyFill="1" applyBorder="1" applyAlignment="1">
      <alignment horizontal="center" vertical="center" wrapText="1"/>
    </xf>
    <xf numFmtId="0" fontId="17" fillId="9" borderId="31" xfId="4" applyFont="1" applyFill="1" applyBorder="1" applyAlignment="1">
      <alignment horizontal="center" vertical="center" wrapText="1"/>
    </xf>
    <xf numFmtId="0" fontId="17" fillId="9" borderId="27" xfId="4" applyFont="1" applyFill="1" applyBorder="1" applyAlignment="1">
      <alignment horizontal="center" vertical="center" wrapText="1"/>
    </xf>
    <xf numFmtId="0" fontId="17" fillId="9" borderId="47" xfId="4" applyFont="1" applyFill="1" applyBorder="1" applyAlignment="1">
      <alignment horizontal="center" vertical="center" wrapText="1"/>
    </xf>
    <xf numFmtId="0" fontId="24" fillId="3" borderId="6" xfId="4" applyFont="1" applyFill="1" applyBorder="1" applyAlignment="1">
      <alignment horizontal="center" vertical="center"/>
    </xf>
    <xf numFmtId="0" fontId="24" fillId="3" borderId="5" xfId="4" applyFont="1" applyFill="1" applyBorder="1" applyAlignment="1">
      <alignment horizontal="center" vertical="center"/>
    </xf>
    <xf numFmtId="0" fontId="24" fillId="3" borderId="4" xfId="4" applyFont="1" applyFill="1" applyBorder="1" applyAlignment="1">
      <alignment horizontal="center" vertical="center"/>
    </xf>
    <xf numFmtId="0" fontId="21" fillId="0" borderId="0" xfId="4" applyFont="1" applyAlignment="1">
      <alignment horizontal="center"/>
    </xf>
    <xf numFmtId="0" fontId="2" fillId="2" borderId="34" xfId="2" applyFont="1" applyFill="1" applyBorder="1" applyAlignment="1">
      <alignment horizontal="center" vertical="center" wrapText="1"/>
    </xf>
    <xf numFmtId="0" fontId="17" fillId="8" borderId="33" xfId="2" applyFont="1" applyFill="1" applyBorder="1" applyAlignment="1">
      <alignment horizontal="center" vertical="center" textRotation="90"/>
    </xf>
    <xf numFmtId="0" fontId="17" fillId="8" borderId="29" xfId="2" applyFont="1" applyFill="1" applyBorder="1" applyAlignment="1">
      <alignment horizontal="center" vertical="center" textRotation="90"/>
    </xf>
    <xf numFmtId="0" fontId="17" fillId="8" borderId="12" xfId="2" applyFont="1" applyFill="1" applyBorder="1" applyAlignment="1">
      <alignment horizontal="center" vertical="center"/>
    </xf>
    <xf numFmtId="0" fontId="17" fillId="8" borderId="16" xfId="2" applyFont="1" applyFill="1" applyBorder="1" applyAlignment="1">
      <alignment horizontal="center" vertical="center"/>
    </xf>
    <xf numFmtId="0" fontId="17" fillId="8" borderId="32" xfId="2" applyFont="1" applyFill="1" applyBorder="1" applyAlignment="1">
      <alignment horizontal="center" vertical="center"/>
    </xf>
    <xf numFmtId="0" fontId="17" fillId="8" borderId="28" xfId="2" applyFont="1" applyFill="1" applyBorder="1" applyAlignment="1">
      <alignment horizontal="center" vertical="center"/>
    </xf>
    <xf numFmtId="0" fontId="2" fillId="8" borderId="29" xfId="2" applyFont="1" applyFill="1" applyBorder="1" applyAlignment="1">
      <alignment horizontal="center" vertical="center" wrapText="1"/>
    </xf>
    <xf numFmtId="0" fontId="2" fillId="8" borderId="16" xfId="2" applyFont="1" applyFill="1" applyBorder="1" applyAlignment="1">
      <alignment horizontal="center" vertical="center" wrapText="1"/>
    </xf>
    <xf numFmtId="0" fontId="2" fillId="8" borderId="36" xfId="2" applyFont="1" applyFill="1" applyBorder="1" applyAlignment="1">
      <alignment horizontal="center" vertical="center" wrapText="1"/>
    </xf>
    <xf numFmtId="0" fontId="2" fillId="9" borderId="66" xfId="2" applyFont="1" applyFill="1" applyBorder="1" applyAlignment="1">
      <alignment horizontal="center" vertical="center"/>
    </xf>
    <xf numFmtId="0" fontId="2" fillId="9" borderId="61" xfId="2" applyFont="1" applyFill="1" applyBorder="1" applyAlignment="1">
      <alignment horizontal="center" vertical="center"/>
    </xf>
    <xf numFmtId="0" fontId="2" fillId="9" borderId="65" xfId="2" applyFont="1" applyFill="1" applyBorder="1" applyAlignment="1">
      <alignment horizontal="center" vertical="center"/>
    </xf>
    <xf numFmtId="0" fontId="3" fillId="8" borderId="31" xfId="2" applyFont="1" applyFill="1" applyBorder="1" applyAlignment="1">
      <alignment horizontal="center" vertical="center"/>
    </xf>
    <xf numFmtId="0" fontId="3" fillId="8" borderId="27" xfId="2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 wrapText="1"/>
    </xf>
    <xf numFmtId="0" fontId="17" fillId="9" borderId="27" xfId="0" applyFont="1" applyFill="1" applyBorder="1" applyAlignment="1">
      <alignment horizontal="center" vertical="center" wrapText="1"/>
    </xf>
    <xf numFmtId="0" fontId="3" fillId="0" borderId="9" xfId="2" applyFont="1" applyBorder="1" applyAlignment="1">
      <alignment horizontal="center"/>
    </xf>
    <xf numFmtId="0" fontId="3" fillId="0" borderId="19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10" fillId="7" borderId="25" xfId="0" applyFont="1" applyFill="1" applyBorder="1" applyAlignment="1">
      <alignment horizontal="center" vertical="center" textRotation="90"/>
    </xf>
    <xf numFmtId="0" fontId="10" fillId="7" borderId="12" xfId="0" applyFont="1" applyFill="1" applyBorder="1" applyAlignment="1">
      <alignment horizontal="center" vertical="center" textRotation="90"/>
    </xf>
    <xf numFmtId="0" fontId="10" fillId="7" borderId="18" xfId="0" applyFont="1" applyFill="1" applyBorder="1" applyAlignment="1">
      <alignment horizontal="center" vertical="center" textRotation="90"/>
    </xf>
    <xf numFmtId="0" fontId="3" fillId="0" borderId="9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10" fillId="10" borderId="13" xfId="0" applyFont="1" applyFill="1" applyBorder="1" applyAlignment="1">
      <alignment horizontal="center" textRotation="90"/>
    </xf>
    <xf numFmtId="0" fontId="10" fillId="10" borderId="12" xfId="0" applyFont="1" applyFill="1" applyBorder="1" applyAlignment="1">
      <alignment horizontal="center" textRotation="90"/>
    </xf>
    <xf numFmtId="0" fontId="3" fillId="0" borderId="32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 textRotation="90"/>
    </xf>
    <xf numFmtId="0" fontId="10" fillId="10" borderId="13" xfId="0" applyFont="1" applyFill="1" applyBorder="1" applyAlignment="1">
      <alignment horizontal="center" vertical="center" textRotation="90"/>
    </xf>
    <xf numFmtId="0" fontId="10" fillId="10" borderId="12" xfId="0" applyFont="1" applyFill="1" applyBorder="1" applyAlignment="1">
      <alignment horizontal="center" vertical="center" textRotation="90"/>
    </xf>
    <xf numFmtId="0" fontId="10" fillId="10" borderId="16" xfId="0" applyFont="1" applyFill="1" applyBorder="1" applyAlignment="1">
      <alignment horizontal="center" vertical="center" textRotation="90"/>
    </xf>
    <xf numFmtId="0" fontId="2" fillId="3" borderId="6" xfId="2" applyFont="1" applyFill="1" applyBorder="1" applyAlignment="1">
      <alignment horizontal="center" vertical="center"/>
    </xf>
    <xf numFmtId="0" fontId="2" fillId="3" borderId="5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/>
    </xf>
    <xf numFmtId="14" fontId="2" fillId="0" borderId="61" xfId="2" applyNumberFormat="1" applyFont="1" applyBorder="1" applyAlignment="1">
      <alignment horizontal="center"/>
    </xf>
    <xf numFmtId="3" fontId="3" fillId="0" borderId="0" xfId="1" applyNumberFormat="1" applyFont="1" applyAlignment="1">
      <alignment horizontal="center"/>
    </xf>
    <xf numFmtId="0" fontId="2" fillId="3" borderId="6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1" fillId="2" borderId="34" xfId="1" applyFont="1" applyFill="1" applyBorder="1" applyAlignment="1">
      <alignment horizontal="center" vertical="center" wrapText="1"/>
    </xf>
    <xf numFmtId="0" fontId="17" fillId="2" borderId="57" xfId="1" applyFont="1" applyFill="1" applyBorder="1" applyAlignment="1">
      <alignment horizontal="center" vertical="center" textRotation="90"/>
    </xf>
    <xf numFmtId="0" fontId="17" fillId="2" borderId="29" xfId="1" applyFont="1" applyFill="1" applyBorder="1" applyAlignment="1">
      <alignment horizontal="center" vertical="center" textRotation="90"/>
    </xf>
    <xf numFmtId="0" fontId="17" fillId="2" borderId="25" xfId="1" applyFont="1" applyFill="1" applyBorder="1" applyAlignment="1">
      <alignment horizontal="center" vertical="center"/>
    </xf>
    <xf numFmtId="0" fontId="17" fillId="2" borderId="16" xfId="1" applyFont="1" applyFill="1" applyBorder="1" applyAlignment="1">
      <alignment horizontal="center" vertical="center"/>
    </xf>
    <xf numFmtId="0" fontId="17" fillId="2" borderId="56" xfId="1" applyFont="1" applyFill="1" applyBorder="1" applyAlignment="1">
      <alignment horizontal="center" vertical="center"/>
    </xf>
    <xf numFmtId="0" fontId="17" fillId="2" borderId="36" xfId="1" applyFont="1" applyFill="1" applyBorder="1" applyAlignment="1">
      <alignment horizontal="center" vertical="center"/>
    </xf>
    <xf numFmtId="0" fontId="2" fillId="9" borderId="23" xfId="1" applyFont="1" applyFill="1" applyBorder="1" applyAlignment="1">
      <alignment horizontal="center" vertical="center" wrapText="1"/>
    </xf>
    <xf numFmtId="0" fontId="2" fillId="9" borderId="22" xfId="1" applyFont="1" applyFill="1" applyBorder="1" applyAlignment="1">
      <alignment horizontal="center" vertical="center" wrapText="1"/>
    </xf>
    <xf numFmtId="0" fontId="2" fillId="9" borderId="30" xfId="1" applyFont="1" applyFill="1" applyBorder="1" applyAlignment="1">
      <alignment horizontal="center" vertical="center" wrapText="1"/>
    </xf>
    <xf numFmtId="0" fontId="2" fillId="10" borderId="53" xfId="1" applyFont="1" applyFill="1" applyBorder="1" applyAlignment="1">
      <alignment horizontal="center" vertical="center"/>
    </xf>
    <xf numFmtId="0" fontId="2" fillId="10" borderId="55" xfId="1" applyFont="1" applyFill="1" applyBorder="1" applyAlignment="1">
      <alignment horizontal="center" vertical="center"/>
    </xf>
    <xf numFmtId="0" fontId="2" fillId="10" borderId="21" xfId="1" applyFont="1" applyFill="1" applyBorder="1" applyAlignment="1">
      <alignment horizontal="center" vertical="center"/>
    </xf>
    <xf numFmtId="0" fontId="17" fillId="9" borderId="31" xfId="1" applyFont="1" applyFill="1" applyBorder="1" applyAlignment="1">
      <alignment horizontal="center" vertical="center" wrapText="1"/>
    </xf>
    <xf numFmtId="0" fontId="17" fillId="9" borderId="27" xfId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36" fillId="12" borderId="31" xfId="0" applyFont="1" applyFill="1" applyBorder="1" applyAlignment="1">
      <alignment horizontal="center" vertical="center" wrapText="1"/>
    </xf>
    <xf numFmtId="0" fontId="36" fillId="12" borderId="27" xfId="0" applyFont="1" applyFill="1" applyBorder="1" applyAlignment="1">
      <alignment horizontal="center" vertical="center" wrapText="1"/>
    </xf>
    <xf numFmtId="0" fontId="36" fillId="12" borderId="31" xfId="0" applyFont="1" applyFill="1" applyBorder="1" applyAlignment="1">
      <alignment horizontal="center" vertical="center"/>
    </xf>
    <xf numFmtId="0" fontId="36" fillId="12" borderId="27" xfId="0" applyFont="1" applyFill="1" applyBorder="1" applyAlignment="1">
      <alignment horizontal="center" vertical="center"/>
    </xf>
    <xf numFmtId="0" fontId="50" fillId="12" borderId="6" xfId="0" applyFont="1" applyFill="1" applyBorder="1" applyAlignment="1">
      <alignment horizontal="center" vertical="center"/>
    </xf>
    <xf numFmtId="0" fontId="50" fillId="12" borderId="5" xfId="0" applyFont="1" applyFill="1" applyBorder="1" applyAlignment="1">
      <alignment horizontal="center" vertical="center"/>
    </xf>
    <xf numFmtId="0" fontId="50" fillId="12" borderId="4" xfId="0" applyFont="1" applyFill="1" applyBorder="1" applyAlignment="1">
      <alignment horizontal="center" vertical="center"/>
    </xf>
    <xf numFmtId="0" fontId="51" fillId="7" borderId="5" xfId="0" applyFont="1" applyFill="1" applyBorder="1" applyAlignment="1">
      <alignment horizontal="center" vertical="center"/>
    </xf>
    <xf numFmtId="0" fontId="51" fillId="7" borderId="4" xfId="0" applyFont="1" applyFill="1" applyBorder="1" applyAlignment="1">
      <alignment horizontal="center" vertical="center"/>
    </xf>
    <xf numFmtId="0" fontId="50" fillId="11" borderId="6" xfId="0" applyFont="1" applyFill="1" applyBorder="1" applyAlignment="1">
      <alignment horizontal="center" vertical="center"/>
    </xf>
    <xf numFmtId="0" fontId="50" fillId="11" borderId="5" xfId="0" applyFont="1" applyFill="1" applyBorder="1" applyAlignment="1">
      <alignment horizontal="center" vertical="center"/>
    </xf>
    <xf numFmtId="0" fontId="50" fillId="11" borderId="4" xfId="0" applyFont="1" applyFill="1" applyBorder="1" applyAlignment="1">
      <alignment horizontal="center" vertical="center"/>
    </xf>
    <xf numFmtId="17" fontId="36" fillId="2" borderId="31" xfId="0" applyNumberFormat="1" applyFont="1" applyFill="1" applyBorder="1" applyAlignment="1">
      <alignment horizontal="center" vertical="center" wrapText="1"/>
    </xf>
    <xf numFmtId="17" fontId="36" fillId="2" borderId="27" xfId="0" applyNumberFormat="1" applyFont="1" applyFill="1" applyBorder="1" applyAlignment="1">
      <alignment horizontal="center" vertical="center" wrapText="1"/>
    </xf>
    <xf numFmtId="0" fontId="10" fillId="10" borderId="25" xfId="0" applyFont="1" applyFill="1" applyBorder="1" applyAlignment="1">
      <alignment horizontal="center" textRotation="90"/>
    </xf>
    <xf numFmtId="0" fontId="10" fillId="10" borderId="16" xfId="0" applyFont="1" applyFill="1" applyBorder="1" applyAlignment="1">
      <alignment horizontal="center" textRotation="90"/>
    </xf>
    <xf numFmtId="0" fontId="42" fillId="11" borderId="3" xfId="0" applyFont="1" applyFill="1" applyBorder="1" applyAlignment="1">
      <alignment horizontal="center" vertical="center"/>
    </xf>
    <xf numFmtId="0" fontId="42" fillId="11" borderId="1" xfId="0" applyFont="1" applyFill="1" applyBorder="1" applyAlignment="1">
      <alignment horizontal="center" vertical="center"/>
    </xf>
    <xf numFmtId="0" fontId="42" fillId="11" borderId="50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" fillId="9" borderId="8" xfId="5" applyFont="1" applyFill="1" applyBorder="1" applyAlignment="1">
      <alignment horizontal="center" vertical="center"/>
    </xf>
    <xf numFmtId="0" fontId="3" fillId="9" borderId="7" xfId="5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 textRotation="90"/>
    </xf>
    <xf numFmtId="0" fontId="2" fillId="0" borderId="0" xfId="1" applyFont="1" applyAlignment="1">
      <alignment horizontal="center"/>
    </xf>
    <xf numFmtId="0" fontId="10" fillId="6" borderId="13" xfId="1" applyFont="1" applyFill="1" applyBorder="1" applyAlignment="1">
      <alignment horizontal="center" textRotation="90"/>
    </xf>
    <xf numFmtId="0" fontId="10" fillId="6" borderId="12" xfId="1" applyFont="1" applyFill="1" applyBorder="1" applyAlignment="1">
      <alignment horizontal="center" textRotation="90"/>
    </xf>
    <xf numFmtId="0" fontId="10" fillId="7" borderId="13" xfId="1" applyFont="1" applyFill="1" applyBorder="1" applyAlignment="1">
      <alignment horizontal="center" vertical="center" textRotation="90"/>
    </xf>
    <xf numFmtId="0" fontId="10" fillId="7" borderId="12" xfId="1" applyFont="1" applyFill="1" applyBorder="1" applyAlignment="1">
      <alignment horizontal="center" vertical="center" textRotation="90"/>
    </xf>
    <xf numFmtId="0" fontId="10" fillId="7" borderId="18" xfId="1" applyFont="1" applyFill="1" applyBorder="1" applyAlignment="1">
      <alignment horizontal="center" vertical="center" textRotation="90"/>
    </xf>
    <xf numFmtId="0" fontId="10" fillId="6" borderId="13" xfId="1" applyFont="1" applyFill="1" applyBorder="1" applyAlignment="1">
      <alignment horizontal="center" vertical="center" textRotation="90"/>
    </xf>
    <xf numFmtId="0" fontId="10" fillId="6" borderId="12" xfId="1" applyFont="1" applyFill="1" applyBorder="1" applyAlignment="1">
      <alignment horizontal="center" vertical="center" textRotation="90"/>
    </xf>
    <xf numFmtId="0" fontId="10" fillId="6" borderId="16" xfId="1" applyFont="1" applyFill="1" applyBorder="1" applyAlignment="1">
      <alignment horizontal="center" vertical="center" textRotation="90"/>
    </xf>
    <xf numFmtId="0" fontId="7" fillId="3" borderId="6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14" fontId="3" fillId="0" borderId="0" xfId="1" applyNumberFormat="1" applyFont="1" applyBorder="1" applyAlignment="1">
      <alignment horizontal="center"/>
    </xf>
    <xf numFmtId="0" fontId="3" fillId="0" borderId="7" xfId="1" applyFont="1" applyBorder="1" applyAlignment="1">
      <alignment horizontal="center" vertical="center"/>
    </xf>
    <xf numFmtId="0" fontId="10" fillId="7" borderId="25" xfId="1" applyFont="1" applyFill="1" applyBorder="1" applyAlignment="1">
      <alignment horizontal="center" vertical="center" textRotation="90"/>
    </xf>
    <xf numFmtId="0" fontId="15" fillId="2" borderId="34" xfId="1" applyFont="1" applyFill="1" applyBorder="1" applyAlignment="1">
      <alignment horizontal="center" vertical="center" wrapText="1"/>
    </xf>
    <xf numFmtId="0" fontId="17" fillId="2" borderId="33" xfId="1" applyFont="1" applyFill="1" applyBorder="1" applyAlignment="1">
      <alignment horizontal="center" vertical="center" textRotation="90"/>
    </xf>
    <xf numFmtId="0" fontId="17" fillId="2" borderId="12" xfId="1" applyFont="1" applyFill="1" applyBorder="1" applyAlignment="1">
      <alignment horizontal="center" vertical="center"/>
    </xf>
    <xf numFmtId="0" fontId="17" fillId="2" borderId="32" xfId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/>
    </xf>
    <xf numFmtId="0" fontId="2" fillId="8" borderId="23" xfId="1" applyFont="1" applyFill="1" applyBorder="1" applyAlignment="1">
      <alignment horizontal="center" vertical="center" wrapText="1"/>
    </xf>
    <xf numFmtId="0" fontId="2" fillId="8" borderId="22" xfId="1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 vertical="center" wrapText="1"/>
    </xf>
    <xf numFmtId="0" fontId="2" fillId="8" borderId="30" xfId="1" applyFont="1" applyFill="1" applyBorder="1" applyAlignment="1">
      <alignment horizontal="center" vertical="center" wrapText="1"/>
    </xf>
    <xf numFmtId="0" fontId="2" fillId="8" borderId="11" xfId="1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2 2" xfId="2"/>
    <cellStyle name="Normal 2 2 2" xfId="5"/>
    <cellStyle name="Normal 3" xfId="3"/>
    <cellStyle name="Normal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5"/>
  <sheetViews>
    <sheetView zoomScale="80" zoomScaleNormal="80" workbookViewId="0">
      <pane xSplit="3" ySplit="3" topLeftCell="I16" activePane="bottomRight" state="frozen"/>
      <selection pane="topRight" activeCell="D1" sqref="D1"/>
      <selection pane="bottomLeft" activeCell="A4" sqref="A4"/>
      <selection pane="bottomRight" activeCell="P1" sqref="P1:P1048576"/>
    </sheetView>
  </sheetViews>
  <sheetFormatPr defaultRowHeight="12.75"/>
  <cols>
    <col min="1" max="1" width="9.28515625" style="83" customWidth="1"/>
    <col min="2" max="2" width="8.85546875" style="83" customWidth="1"/>
    <col min="3" max="3" width="32" style="83" customWidth="1"/>
    <col min="4" max="4" width="20.7109375" style="83" customWidth="1"/>
    <col min="5" max="5" width="14.28515625" style="83" hidden="1" customWidth="1"/>
    <col min="6" max="6" width="16.7109375" style="83" customWidth="1"/>
    <col min="7" max="7" width="18.5703125" style="83" customWidth="1"/>
    <col min="8" max="8" width="18.7109375" style="83" customWidth="1"/>
    <col min="9" max="9" width="12.5703125" style="83" customWidth="1"/>
    <col min="10" max="10" width="18" style="83" customWidth="1"/>
    <col min="11" max="11" width="20.5703125" style="83" customWidth="1"/>
    <col min="12" max="12" width="59.5703125" style="83" customWidth="1"/>
    <col min="13" max="13" width="13.140625" style="83" customWidth="1"/>
    <col min="14" max="14" width="11" style="83" customWidth="1"/>
    <col min="15" max="15" width="12.85546875" style="83" customWidth="1"/>
    <col min="16" max="16" width="12.140625" style="83" customWidth="1"/>
    <col min="17" max="17" width="13.85546875" style="83" customWidth="1"/>
    <col min="18" max="18" width="29.5703125" style="83" customWidth="1"/>
    <col min="19" max="19" width="13.85546875" style="83" customWidth="1"/>
    <col min="20" max="20" width="12" style="83" customWidth="1"/>
    <col min="21" max="21" width="14.140625" style="83" customWidth="1"/>
    <col min="22" max="22" width="11.140625" style="83" customWidth="1"/>
    <col min="23" max="16384" width="9.140625" style="83"/>
  </cols>
  <sheetData>
    <row r="1" spans="1:24" ht="43.5" customHeight="1" thickBot="1">
      <c r="A1" s="396" t="s">
        <v>154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24" ht="27.75" customHeight="1">
      <c r="A2" s="397" t="s">
        <v>93</v>
      </c>
      <c r="B2" s="399" t="s">
        <v>92</v>
      </c>
      <c r="C2" s="401" t="s">
        <v>91</v>
      </c>
      <c r="D2" s="403" t="s">
        <v>153</v>
      </c>
      <c r="E2" s="404"/>
      <c r="F2" s="404"/>
      <c r="G2" s="404"/>
      <c r="H2" s="405"/>
      <c r="I2" s="406" t="s">
        <v>152</v>
      </c>
      <c r="J2" s="406" t="s">
        <v>151</v>
      </c>
      <c r="K2" s="406" t="s">
        <v>150</v>
      </c>
      <c r="L2" s="408" t="s">
        <v>89</v>
      </c>
    </row>
    <row r="3" spans="1:24" ht="150.75" customHeight="1" thickBot="1">
      <c r="A3" s="398"/>
      <c r="B3" s="400"/>
      <c r="C3" s="402"/>
      <c r="D3" s="149" t="s">
        <v>149</v>
      </c>
      <c r="E3" s="148" t="s">
        <v>148</v>
      </c>
      <c r="F3" s="147" t="s">
        <v>147</v>
      </c>
      <c r="G3" s="147" t="s">
        <v>146</v>
      </c>
      <c r="H3" s="146" t="s">
        <v>145</v>
      </c>
      <c r="I3" s="407"/>
      <c r="J3" s="407"/>
      <c r="K3" s="407"/>
      <c r="L3" s="407"/>
      <c r="M3" s="145"/>
      <c r="N3" s="145"/>
      <c r="O3" s="145"/>
      <c r="P3" s="145"/>
      <c r="Q3" s="144" t="s">
        <v>144</v>
      </c>
      <c r="R3" s="1"/>
      <c r="S3" s="381" t="s">
        <v>77</v>
      </c>
      <c r="T3" s="382"/>
      <c r="U3" s="382"/>
      <c r="V3" s="383"/>
    </row>
    <row r="4" spans="1:24" s="94" customFormat="1" ht="24.95" customHeight="1">
      <c r="A4" s="143">
        <v>1</v>
      </c>
      <c r="B4" s="384" t="s">
        <v>76</v>
      </c>
      <c r="C4" s="142" t="s">
        <v>75</v>
      </c>
      <c r="D4" s="141">
        <v>1484274</v>
      </c>
      <c r="E4" s="140">
        <v>284543</v>
      </c>
      <c r="F4" s="140">
        <v>2805</v>
      </c>
      <c r="G4" s="140">
        <f t="shared" ref="G4:G35" si="0">E4+F4</f>
        <v>287348</v>
      </c>
      <c r="H4" s="139">
        <f t="shared" ref="H4:H35" si="1">(G4/D4)*100</f>
        <v>19.359498313653678</v>
      </c>
      <c r="I4" s="138">
        <v>141</v>
      </c>
      <c r="J4" s="138">
        <v>48</v>
      </c>
      <c r="K4" s="137">
        <f t="shared" ref="K4:K35" si="2">IF((H4&gt;=$Q$4),100,((H4/$Q$4)*100))</f>
        <v>22.337882669600397</v>
      </c>
      <c r="L4" s="128" t="s">
        <v>141</v>
      </c>
      <c r="M4" s="106"/>
      <c r="N4" s="106"/>
      <c r="O4" s="106"/>
      <c r="P4" s="105"/>
      <c r="Q4" s="65">
        <f>T5+((($U$5-$T$5)/12)*8)</f>
        <v>86.666666666666671</v>
      </c>
      <c r="R4" s="18"/>
      <c r="S4" s="58">
        <v>2019</v>
      </c>
      <c r="T4" s="58">
        <v>2020</v>
      </c>
      <c r="U4" s="58">
        <v>2021</v>
      </c>
      <c r="V4" s="58">
        <v>2022</v>
      </c>
    </row>
    <row r="5" spans="1:24" s="94" customFormat="1" ht="24.95" customHeight="1">
      <c r="A5" s="126">
        <v>2</v>
      </c>
      <c r="B5" s="385"/>
      <c r="C5" s="122" t="s">
        <v>73</v>
      </c>
      <c r="D5" s="118">
        <v>950468</v>
      </c>
      <c r="E5" s="117">
        <v>113209</v>
      </c>
      <c r="F5" s="117">
        <v>13603</v>
      </c>
      <c r="G5" s="117">
        <f t="shared" si="0"/>
        <v>126812</v>
      </c>
      <c r="H5" s="116">
        <f t="shared" si="1"/>
        <v>13.342058859425041</v>
      </c>
      <c r="I5" s="115">
        <v>60</v>
      </c>
      <c r="J5" s="115">
        <v>17</v>
      </c>
      <c r="K5" s="114">
        <f t="shared" si="2"/>
        <v>15.394683299336585</v>
      </c>
      <c r="L5" s="128" t="s">
        <v>143</v>
      </c>
      <c r="M5" s="106"/>
      <c r="N5" s="106"/>
      <c r="O5" s="106"/>
      <c r="P5" s="105"/>
      <c r="R5" s="132" t="s">
        <v>42</v>
      </c>
      <c r="S5" s="55">
        <v>20</v>
      </c>
      <c r="T5" s="55">
        <v>60</v>
      </c>
      <c r="U5" s="55">
        <v>100</v>
      </c>
      <c r="V5" s="62"/>
      <c r="X5" s="136" t="s">
        <v>142</v>
      </c>
    </row>
    <row r="6" spans="1:24" s="94" customFormat="1" ht="24.95" customHeight="1">
      <c r="A6" s="126">
        <v>3</v>
      </c>
      <c r="B6" s="385"/>
      <c r="C6" s="122" t="s">
        <v>72</v>
      </c>
      <c r="D6" s="118">
        <v>691526</v>
      </c>
      <c r="E6" s="117">
        <v>236191</v>
      </c>
      <c r="F6" s="117">
        <v>10000</v>
      </c>
      <c r="G6" s="117">
        <f t="shared" si="0"/>
        <v>246191</v>
      </c>
      <c r="H6" s="116">
        <f t="shared" si="1"/>
        <v>35.601119842204056</v>
      </c>
      <c r="I6" s="115">
        <v>69</v>
      </c>
      <c r="J6" s="115">
        <v>10</v>
      </c>
      <c r="K6" s="114">
        <f t="shared" si="2"/>
        <v>41.078215202543142</v>
      </c>
      <c r="L6" s="128" t="s">
        <v>141</v>
      </c>
      <c r="M6" s="106"/>
      <c r="N6" s="106"/>
      <c r="O6" s="106"/>
      <c r="P6" s="105"/>
      <c r="R6" s="18" t="s">
        <v>71</v>
      </c>
      <c r="S6" s="53">
        <v>2368630</v>
      </c>
      <c r="T6" s="53">
        <v>4737260</v>
      </c>
      <c r="U6" s="53">
        <v>4737260</v>
      </c>
      <c r="V6" s="53"/>
    </row>
    <row r="7" spans="1:24" s="94" customFormat="1" ht="24.95" customHeight="1">
      <c r="A7" s="126">
        <v>4</v>
      </c>
      <c r="B7" s="385"/>
      <c r="C7" s="124" t="s">
        <v>70</v>
      </c>
      <c r="D7" s="113">
        <v>23272</v>
      </c>
      <c r="E7" s="112">
        <v>23272</v>
      </c>
      <c r="F7" s="112">
        <v>0</v>
      </c>
      <c r="G7" s="112">
        <f t="shared" si="0"/>
        <v>23272</v>
      </c>
      <c r="H7" s="111">
        <f t="shared" si="1"/>
        <v>100</v>
      </c>
      <c r="I7" s="110">
        <v>43</v>
      </c>
      <c r="J7" s="110">
        <v>43</v>
      </c>
      <c r="K7" s="123">
        <f t="shared" si="2"/>
        <v>100</v>
      </c>
      <c r="L7" s="129" t="s">
        <v>122</v>
      </c>
      <c r="M7" s="106"/>
      <c r="N7" s="106"/>
      <c r="O7" s="106"/>
      <c r="P7" s="106"/>
      <c r="R7" s="18"/>
      <c r="S7" s="18"/>
      <c r="T7" s="18"/>
      <c r="U7" s="18"/>
      <c r="V7" s="18"/>
    </row>
    <row r="8" spans="1:24" s="94" customFormat="1" ht="24.95" customHeight="1">
      <c r="A8" s="126">
        <v>5</v>
      </c>
      <c r="B8" s="385"/>
      <c r="C8" s="124" t="s">
        <v>69</v>
      </c>
      <c r="D8" s="113">
        <v>342050</v>
      </c>
      <c r="E8" s="112">
        <v>342050</v>
      </c>
      <c r="F8" s="112">
        <v>0</v>
      </c>
      <c r="G8" s="112">
        <f t="shared" si="0"/>
        <v>342050</v>
      </c>
      <c r="H8" s="111">
        <f t="shared" si="1"/>
        <v>100</v>
      </c>
      <c r="I8" s="110">
        <v>30</v>
      </c>
      <c r="J8" s="110">
        <v>30</v>
      </c>
      <c r="K8" s="123">
        <f t="shared" si="2"/>
        <v>100</v>
      </c>
      <c r="L8" s="134" t="s">
        <v>136</v>
      </c>
      <c r="M8" s="106"/>
      <c r="N8" s="106"/>
      <c r="O8" s="106"/>
      <c r="P8" s="106"/>
      <c r="R8" s="1"/>
      <c r="S8" s="387" t="s">
        <v>68</v>
      </c>
      <c r="T8" s="388"/>
      <c r="U8" s="388"/>
      <c r="V8" s="389"/>
    </row>
    <row r="9" spans="1:24" s="94" customFormat="1" ht="24.95" customHeight="1">
      <c r="A9" s="126">
        <v>6</v>
      </c>
      <c r="B9" s="385"/>
      <c r="C9" s="124" t="s">
        <v>67</v>
      </c>
      <c r="D9" s="113">
        <v>93192</v>
      </c>
      <c r="E9" s="112">
        <v>93192</v>
      </c>
      <c r="F9" s="112">
        <v>0</v>
      </c>
      <c r="G9" s="112">
        <f t="shared" si="0"/>
        <v>93192</v>
      </c>
      <c r="H9" s="111">
        <f t="shared" si="1"/>
        <v>100</v>
      </c>
      <c r="I9" s="110">
        <v>15</v>
      </c>
      <c r="J9" s="110">
        <v>15</v>
      </c>
      <c r="K9" s="123">
        <f t="shared" si="2"/>
        <v>100</v>
      </c>
      <c r="L9" s="129" t="s">
        <v>122</v>
      </c>
      <c r="M9" s="106"/>
      <c r="N9" s="106"/>
      <c r="O9" s="106"/>
      <c r="P9" s="106"/>
      <c r="R9" s="18"/>
      <c r="S9" s="58">
        <v>2019</v>
      </c>
      <c r="T9" s="58">
        <v>2020</v>
      </c>
      <c r="U9" s="58">
        <v>2021</v>
      </c>
      <c r="V9" s="58">
        <v>2022</v>
      </c>
    </row>
    <row r="10" spans="1:24" s="94" customFormat="1" ht="24.95" customHeight="1">
      <c r="A10" s="126">
        <v>7</v>
      </c>
      <c r="B10" s="385"/>
      <c r="C10" s="124" t="s">
        <v>66</v>
      </c>
      <c r="D10" s="113">
        <v>17200</v>
      </c>
      <c r="E10" s="112">
        <v>17200</v>
      </c>
      <c r="F10" s="112">
        <v>0</v>
      </c>
      <c r="G10" s="112">
        <f t="shared" si="0"/>
        <v>17200</v>
      </c>
      <c r="H10" s="111">
        <f t="shared" si="1"/>
        <v>100</v>
      </c>
      <c r="I10" s="110">
        <v>28</v>
      </c>
      <c r="J10" s="110">
        <v>28</v>
      </c>
      <c r="K10" s="123">
        <f t="shared" si="2"/>
        <v>100</v>
      </c>
      <c r="L10" s="129" t="s">
        <v>122</v>
      </c>
      <c r="M10" s="106"/>
      <c r="N10" s="106"/>
      <c r="O10" s="106"/>
      <c r="P10" s="106"/>
      <c r="R10" s="132" t="s">
        <v>42</v>
      </c>
      <c r="S10" s="55">
        <v>25</v>
      </c>
      <c r="T10" s="55">
        <v>50</v>
      </c>
      <c r="U10" s="55">
        <v>75</v>
      </c>
      <c r="V10" s="55">
        <v>100</v>
      </c>
    </row>
    <row r="11" spans="1:24" s="94" customFormat="1" ht="33" customHeight="1">
      <c r="A11" s="126">
        <v>8</v>
      </c>
      <c r="B11" s="385"/>
      <c r="C11" s="122" t="s">
        <v>65</v>
      </c>
      <c r="D11" s="118">
        <v>439181</v>
      </c>
      <c r="E11" s="117">
        <v>68858</v>
      </c>
      <c r="F11" s="117">
        <v>5726</v>
      </c>
      <c r="G11" s="117">
        <f t="shared" si="0"/>
        <v>74584</v>
      </c>
      <c r="H11" s="116">
        <f t="shared" si="1"/>
        <v>16.98251973559876</v>
      </c>
      <c r="I11" s="115">
        <v>108</v>
      </c>
      <c r="J11" s="115">
        <v>32</v>
      </c>
      <c r="K11" s="114">
        <f t="shared" si="2"/>
        <v>19.595215079537027</v>
      </c>
      <c r="L11" s="131" t="s">
        <v>140</v>
      </c>
      <c r="M11" s="106"/>
      <c r="N11" s="106"/>
      <c r="O11" s="106"/>
      <c r="P11" s="105"/>
      <c r="R11" s="18" t="s">
        <v>64</v>
      </c>
      <c r="S11" s="53">
        <v>1363245</v>
      </c>
      <c r="T11" s="53">
        <v>1363245</v>
      </c>
      <c r="U11" s="53">
        <v>1363245</v>
      </c>
      <c r="V11" s="53">
        <v>1363245</v>
      </c>
    </row>
    <row r="12" spans="1:24" s="94" customFormat="1" ht="24.95" customHeight="1">
      <c r="A12" s="126">
        <v>9</v>
      </c>
      <c r="B12" s="385"/>
      <c r="C12" s="122" t="s">
        <v>63</v>
      </c>
      <c r="D12" s="118">
        <v>168977</v>
      </c>
      <c r="E12" s="117">
        <v>149954</v>
      </c>
      <c r="F12" s="117">
        <v>843</v>
      </c>
      <c r="G12" s="117">
        <f t="shared" si="0"/>
        <v>150797</v>
      </c>
      <c r="H12" s="111">
        <f t="shared" si="1"/>
        <v>89.241139326653922</v>
      </c>
      <c r="I12" s="115">
        <v>49</v>
      </c>
      <c r="J12" s="115">
        <v>38</v>
      </c>
      <c r="K12" s="123">
        <f t="shared" si="2"/>
        <v>100</v>
      </c>
      <c r="L12" s="129" t="s">
        <v>139</v>
      </c>
      <c r="M12" s="106"/>
      <c r="N12" s="106"/>
      <c r="O12" s="106"/>
      <c r="P12" s="105"/>
      <c r="R12" s="18"/>
      <c r="S12" s="18"/>
      <c r="T12" s="18"/>
      <c r="U12" s="18"/>
      <c r="V12" s="18"/>
    </row>
    <row r="13" spans="1:24" s="94" customFormat="1" ht="42.75" customHeight="1">
      <c r="A13" s="126">
        <v>10</v>
      </c>
      <c r="B13" s="385"/>
      <c r="C13" s="122" t="s">
        <v>62</v>
      </c>
      <c r="D13" s="118">
        <v>368879</v>
      </c>
      <c r="E13" s="117">
        <v>17199</v>
      </c>
      <c r="F13" s="117">
        <v>1969</v>
      </c>
      <c r="G13" s="117">
        <f t="shared" si="0"/>
        <v>19168</v>
      </c>
      <c r="H13" s="116">
        <f t="shared" si="1"/>
        <v>5.1962838762846353</v>
      </c>
      <c r="I13" s="115">
        <v>83</v>
      </c>
      <c r="J13" s="115">
        <v>8</v>
      </c>
      <c r="K13" s="114">
        <f t="shared" si="2"/>
        <v>5.9957121649438099</v>
      </c>
      <c r="L13" s="135" t="s">
        <v>138</v>
      </c>
      <c r="M13" s="106"/>
      <c r="N13" s="106"/>
      <c r="O13" s="106"/>
      <c r="P13" s="106"/>
      <c r="R13" s="1"/>
      <c r="S13" s="387" t="s">
        <v>61</v>
      </c>
      <c r="T13" s="388"/>
      <c r="U13" s="388"/>
      <c r="V13" s="389"/>
    </row>
    <row r="14" spans="1:24" s="94" customFormat="1" ht="28.5" customHeight="1">
      <c r="A14" s="126">
        <v>11</v>
      </c>
      <c r="B14" s="385"/>
      <c r="C14" s="122" t="s">
        <v>60</v>
      </c>
      <c r="D14" s="118">
        <v>21140</v>
      </c>
      <c r="E14" s="117">
        <v>17468</v>
      </c>
      <c r="F14" s="117">
        <v>0</v>
      </c>
      <c r="G14" s="117">
        <f t="shared" si="0"/>
        <v>17468</v>
      </c>
      <c r="H14" s="116">
        <f t="shared" si="1"/>
        <v>82.630085146641434</v>
      </c>
      <c r="I14" s="115">
        <v>41</v>
      </c>
      <c r="J14" s="115">
        <v>30</v>
      </c>
      <c r="K14" s="123">
        <f t="shared" si="2"/>
        <v>95.342405938432421</v>
      </c>
      <c r="L14" s="107" t="s">
        <v>137</v>
      </c>
      <c r="M14" s="106"/>
      <c r="N14" s="106"/>
      <c r="O14" s="106"/>
      <c r="P14" s="106"/>
      <c r="R14" s="18"/>
      <c r="S14" s="58">
        <v>2019</v>
      </c>
      <c r="T14" s="58">
        <v>2020</v>
      </c>
      <c r="U14" s="58">
        <v>2021</v>
      </c>
      <c r="V14" s="58">
        <v>2022</v>
      </c>
    </row>
    <row r="15" spans="1:24" s="94" customFormat="1" ht="24.95" customHeight="1">
      <c r="A15" s="126">
        <v>12</v>
      </c>
      <c r="B15" s="385"/>
      <c r="C15" s="124" t="s">
        <v>59</v>
      </c>
      <c r="D15" s="113">
        <v>136500</v>
      </c>
      <c r="E15" s="112">
        <v>136500</v>
      </c>
      <c r="F15" s="112">
        <v>0</v>
      </c>
      <c r="G15" s="112">
        <f t="shared" si="0"/>
        <v>136500</v>
      </c>
      <c r="H15" s="111">
        <f t="shared" si="1"/>
        <v>100</v>
      </c>
      <c r="I15" s="110">
        <v>35</v>
      </c>
      <c r="J15" s="110">
        <v>35</v>
      </c>
      <c r="K15" s="123">
        <f t="shared" si="2"/>
        <v>100</v>
      </c>
      <c r="L15" s="134" t="s">
        <v>136</v>
      </c>
      <c r="M15" s="106"/>
      <c r="N15" s="106"/>
      <c r="O15" s="106"/>
      <c r="P15" s="105"/>
      <c r="R15" s="132" t="s">
        <v>42</v>
      </c>
      <c r="S15" s="55">
        <v>50</v>
      </c>
      <c r="T15" s="55">
        <v>100</v>
      </c>
      <c r="U15" s="55" t="s">
        <v>0</v>
      </c>
      <c r="V15" s="55" t="s">
        <v>0</v>
      </c>
    </row>
    <row r="16" spans="1:24" s="94" customFormat="1" ht="24.95" customHeight="1">
      <c r="A16" s="126">
        <v>13</v>
      </c>
      <c r="B16" s="385"/>
      <c r="C16" s="122" t="s">
        <v>58</v>
      </c>
      <c r="D16" s="118">
        <v>314644</v>
      </c>
      <c r="E16" s="117">
        <v>79098</v>
      </c>
      <c r="F16" s="117">
        <v>1450</v>
      </c>
      <c r="G16" s="117">
        <f t="shared" si="0"/>
        <v>80548</v>
      </c>
      <c r="H16" s="116">
        <f t="shared" si="1"/>
        <v>25.599725403948593</v>
      </c>
      <c r="I16" s="115">
        <v>61</v>
      </c>
      <c r="J16" s="115">
        <v>26</v>
      </c>
      <c r="K16" s="114">
        <f t="shared" si="2"/>
        <v>29.53814469686376</v>
      </c>
      <c r="L16" s="131" t="s">
        <v>135</v>
      </c>
      <c r="M16" s="106"/>
      <c r="N16" s="106"/>
      <c r="O16" s="106"/>
      <c r="P16" s="105"/>
      <c r="R16" s="18" t="s">
        <v>57</v>
      </c>
      <c r="S16" s="53">
        <v>2040150</v>
      </c>
      <c r="T16" s="53">
        <v>2040150</v>
      </c>
      <c r="U16" s="53"/>
      <c r="V16" s="53"/>
    </row>
    <row r="17" spans="1:22" s="94" customFormat="1" ht="31.5" customHeight="1">
      <c r="A17" s="126">
        <v>14</v>
      </c>
      <c r="B17" s="385"/>
      <c r="C17" s="122" t="s">
        <v>56</v>
      </c>
      <c r="D17" s="118">
        <v>313142</v>
      </c>
      <c r="E17" s="117">
        <v>142631</v>
      </c>
      <c r="F17" s="117">
        <v>1301</v>
      </c>
      <c r="G17" s="117">
        <f t="shared" si="0"/>
        <v>143932</v>
      </c>
      <c r="H17" s="116">
        <f t="shared" si="1"/>
        <v>45.963811944740726</v>
      </c>
      <c r="I17" s="115">
        <v>129</v>
      </c>
      <c r="J17" s="115">
        <v>93</v>
      </c>
      <c r="K17" s="114">
        <f t="shared" si="2"/>
        <v>53.035167628546986</v>
      </c>
      <c r="L17" s="133" t="s">
        <v>134</v>
      </c>
      <c r="M17" s="106"/>
      <c r="N17" s="106"/>
      <c r="O17" s="106"/>
      <c r="P17" s="106"/>
      <c r="R17" s="18"/>
      <c r="S17" s="18"/>
      <c r="T17" s="18"/>
      <c r="U17" s="18"/>
      <c r="V17" s="18"/>
    </row>
    <row r="18" spans="1:22" s="94" customFormat="1" ht="36.75" customHeight="1">
      <c r="A18" s="126">
        <v>15</v>
      </c>
      <c r="B18" s="385"/>
      <c r="C18" s="122" t="s">
        <v>55</v>
      </c>
      <c r="D18" s="118">
        <v>72220</v>
      </c>
      <c r="E18" s="117">
        <v>49378</v>
      </c>
      <c r="F18" s="117">
        <v>1000</v>
      </c>
      <c r="G18" s="117">
        <f t="shared" si="0"/>
        <v>50378</v>
      </c>
      <c r="H18" s="116">
        <f t="shared" si="1"/>
        <v>69.756300193852113</v>
      </c>
      <c r="I18" s="115">
        <v>58</v>
      </c>
      <c r="J18" s="115">
        <v>49</v>
      </c>
      <c r="K18" s="114">
        <f t="shared" si="2"/>
        <v>80.488038685213965</v>
      </c>
      <c r="L18" s="107" t="s">
        <v>133</v>
      </c>
      <c r="M18" s="106"/>
      <c r="N18" s="106"/>
      <c r="O18" s="106"/>
      <c r="P18" s="105"/>
      <c r="R18" s="1"/>
      <c r="S18" s="387" t="s">
        <v>53</v>
      </c>
      <c r="T18" s="388"/>
      <c r="U18" s="388"/>
      <c r="V18" s="389"/>
    </row>
    <row r="19" spans="1:22" s="94" customFormat="1" ht="39.75" customHeight="1">
      <c r="A19" s="126">
        <v>16</v>
      </c>
      <c r="B19" s="385"/>
      <c r="C19" s="122" t="s">
        <v>52</v>
      </c>
      <c r="D19" s="118">
        <v>213500</v>
      </c>
      <c r="E19" s="117">
        <v>189100</v>
      </c>
      <c r="F19" s="117">
        <v>4000</v>
      </c>
      <c r="G19" s="117">
        <f t="shared" si="0"/>
        <v>193100</v>
      </c>
      <c r="H19" s="111">
        <f t="shared" si="1"/>
        <v>90.444964871194372</v>
      </c>
      <c r="I19" s="115">
        <v>31</v>
      </c>
      <c r="J19" s="115">
        <v>30</v>
      </c>
      <c r="K19" s="123">
        <f t="shared" si="2"/>
        <v>100</v>
      </c>
      <c r="L19" s="97" t="s">
        <v>132</v>
      </c>
      <c r="M19" s="106"/>
      <c r="N19" s="106"/>
      <c r="O19" s="106"/>
      <c r="P19" s="105"/>
      <c r="R19" s="18"/>
      <c r="S19" s="58">
        <v>2019</v>
      </c>
      <c r="T19" s="58">
        <v>2020</v>
      </c>
      <c r="U19" s="58">
        <v>2021</v>
      </c>
      <c r="V19" s="58">
        <v>2022</v>
      </c>
    </row>
    <row r="20" spans="1:22" s="94" customFormat="1" ht="33" customHeight="1">
      <c r="A20" s="126">
        <v>17</v>
      </c>
      <c r="B20" s="386"/>
      <c r="C20" s="122" t="s">
        <v>51</v>
      </c>
      <c r="D20" s="118">
        <v>218053</v>
      </c>
      <c r="E20" s="117">
        <v>22865</v>
      </c>
      <c r="F20" s="117">
        <v>3901</v>
      </c>
      <c r="G20" s="117">
        <f t="shared" si="0"/>
        <v>26766</v>
      </c>
      <c r="H20" s="116">
        <f t="shared" si="1"/>
        <v>12.27499736302642</v>
      </c>
      <c r="I20" s="115">
        <v>71</v>
      </c>
      <c r="J20" s="115">
        <v>28</v>
      </c>
      <c r="K20" s="114">
        <f t="shared" si="2"/>
        <v>14.163458495799716</v>
      </c>
      <c r="L20" s="97" t="s">
        <v>123</v>
      </c>
      <c r="M20" s="96">
        <f>SUM(D4:D20)</f>
        <v>5868218</v>
      </c>
      <c r="N20" s="96">
        <f>SUM(F4:F20)</f>
        <v>46598</v>
      </c>
      <c r="O20" s="96">
        <f>SUM(G4:G20)</f>
        <v>2029306</v>
      </c>
      <c r="P20" s="95">
        <f>(O20/M20)*100</f>
        <v>34.581298786105087</v>
      </c>
      <c r="R20" s="132" t="s">
        <v>42</v>
      </c>
      <c r="S20" s="55">
        <v>50</v>
      </c>
      <c r="T20" s="55">
        <v>100</v>
      </c>
      <c r="U20" s="55" t="s">
        <v>0</v>
      </c>
      <c r="V20" s="55" t="s">
        <v>0</v>
      </c>
    </row>
    <row r="21" spans="1:22" s="94" customFormat="1" ht="30.75" customHeight="1">
      <c r="A21" s="104">
        <v>18</v>
      </c>
      <c r="B21" s="390" t="s">
        <v>131</v>
      </c>
      <c r="C21" s="122" t="s">
        <v>49</v>
      </c>
      <c r="D21" s="118">
        <v>387211</v>
      </c>
      <c r="E21" s="117">
        <v>53426</v>
      </c>
      <c r="F21" s="117">
        <v>2243</v>
      </c>
      <c r="G21" s="117">
        <f t="shared" si="0"/>
        <v>55669</v>
      </c>
      <c r="H21" s="116">
        <f t="shared" si="1"/>
        <v>14.376915945053215</v>
      </c>
      <c r="I21" s="115">
        <v>21</v>
      </c>
      <c r="J21" s="115">
        <v>5</v>
      </c>
      <c r="K21" s="114">
        <f t="shared" si="2"/>
        <v>16.588749167369095</v>
      </c>
      <c r="L21" s="107" t="s">
        <v>130</v>
      </c>
      <c r="M21" s="106"/>
      <c r="N21" s="106"/>
      <c r="O21" s="106"/>
      <c r="P21" s="105"/>
      <c r="R21" s="18" t="s">
        <v>48</v>
      </c>
      <c r="S21" s="53">
        <v>1039730</v>
      </c>
      <c r="T21" s="53">
        <v>1039730</v>
      </c>
      <c r="U21" s="53"/>
      <c r="V21" s="53"/>
    </row>
    <row r="22" spans="1:22" s="94" customFormat="1" ht="28.5" customHeight="1">
      <c r="A22" s="104">
        <v>19</v>
      </c>
      <c r="B22" s="391"/>
      <c r="C22" s="124" t="s">
        <v>47</v>
      </c>
      <c r="D22" s="113">
        <v>49925</v>
      </c>
      <c r="E22" s="112">
        <v>49925</v>
      </c>
      <c r="F22" s="112">
        <v>0</v>
      </c>
      <c r="G22" s="112">
        <f t="shared" si="0"/>
        <v>49925</v>
      </c>
      <c r="H22" s="111">
        <f t="shared" si="1"/>
        <v>100</v>
      </c>
      <c r="I22" s="110">
        <v>17</v>
      </c>
      <c r="J22" s="110">
        <v>17</v>
      </c>
      <c r="K22" s="123">
        <f t="shared" si="2"/>
        <v>100</v>
      </c>
      <c r="L22" s="97" t="s">
        <v>129</v>
      </c>
      <c r="M22" s="106"/>
      <c r="N22" s="106"/>
      <c r="O22" s="106"/>
      <c r="P22" s="105"/>
      <c r="R22" s="18"/>
      <c r="S22" s="18"/>
      <c r="T22" s="18"/>
      <c r="U22" s="18"/>
      <c r="V22" s="18"/>
    </row>
    <row r="23" spans="1:22" s="94" customFormat="1" ht="34.5" customHeight="1">
      <c r="A23" s="104">
        <v>20</v>
      </c>
      <c r="B23" s="391"/>
      <c r="C23" s="122" t="s">
        <v>46</v>
      </c>
      <c r="D23" s="118">
        <v>66700</v>
      </c>
      <c r="E23" s="117">
        <v>49200</v>
      </c>
      <c r="F23" s="117">
        <v>150</v>
      </c>
      <c r="G23" s="117">
        <f t="shared" si="0"/>
        <v>49350</v>
      </c>
      <c r="H23" s="116">
        <f t="shared" si="1"/>
        <v>73.988005997001508</v>
      </c>
      <c r="I23" s="115">
        <v>9</v>
      </c>
      <c r="J23" s="115">
        <v>5</v>
      </c>
      <c r="K23" s="114">
        <f t="shared" si="2"/>
        <v>85.370776150386348</v>
      </c>
      <c r="L23" s="127" t="s">
        <v>128</v>
      </c>
      <c r="M23" s="106"/>
      <c r="N23" s="106"/>
      <c r="O23" s="106"/>
      <c r="P23" s="105"/>
      <c r="R23" s="1"/>
      <c r="S23" s="387" t="s">
        <v>45</v>
      </c>
      <c r="T23" s="388"/>
      <c r="U23" s="388"/>
      <c r="V23" s="389"/>
    </row>
    <row r="24" spans="1:22" s="94" customFormat="1" ht="28.5" customHeight="1">
      <c r="A24" s="104">
        <v>21</v>
      </c>
      <c r="B24" s="391"/>
      <c r="C24" s="122" t="s">
        <v>44</v>
      </c>
      <c r="D24" s="118">
        <v>140419</v>
      </c>
      <c r="E24" s="117">
        <v>68240</v>
      </c>
      <c r="F24" s="117">
        <v>0</v>
      </c>
      <c r="G24" s="117">
        <f t="shared" si="0"/>
        <v>68240</v>
      </c>
      <c r="H24" s="116">
        <f t="shared" si="1"/>
        <v>48.597412031135391</v>
      </c>
      <c r="I24" s="115">
        <v>8</v>
      </c>
      <c r="J24" s="115">
        <v>0</v>
      </c>
      <c r="K24" s="114">
        <f t="shared" si="2"/>
        <v>56.073936959002367</v>
      </c>
      <c r="L24" s="127" t="s">
        <v>127</v>
      </c>
      <c r="M24" s="106"/>
      <c r="N24" s="106"/>
      <c r="O24" s="106"/>
      <c r="P24" s="106"/>
      <c r="R24" s="18"/>
      <c r="S24" s="58">
        <v>2019</v>
      </c>
      <c r="T24" s="58">
        <v>2020</v>
      </c>
      <c r="U24" s="58">
        <v>2021</v>
      </c>
      <c r="V24" s="58">
        <v>2022</v>
      </c>
    </row>
    <row r="25" spans="1:22" s="94" customFormat="1" ht="30.75" customHeight="1">
      <c r="A25" s="104">
        <v>22</v>
      </c>
      <c r="B25" s="391"/>
      <c r="C25" s="122" t="s">
        <v>43</v>
      </c>
      <c r="D25" s="118">
        <v>106863</v>
      </c>
      <c r="E25" s="117">
        <v>43322</v>
      </c>
      <c r="F25" s="117">
        <v>500</v>
      </c>
      <c r="G25" s="117">
        <f t="shared" si="0"/>
        <v>43822</v>
      </c>
      <c r="H25" s="116">
        <f t="shared" si="1"/>
        <v>41.007645302864418</v>
      </c>
      <c r="I25" s="115">
        <v>12</v>
      </c>
      <c r="J25" s="115">
        <v>1</v>
      </c>
      <c r="K25" s="114">
        <f t="shared" si="2"/>
        <v>47.3165138109974</v>
      </c>
      <c r="L25" s="97" t="s">
        <v>126</v>
      </c>
      <c r="M25" s="106"/>
      <c r="N25" s="106"/>
      <c r="O25" s="106"/>
      <c r="P25" s="105"/>
      <c r="R25" s="132" t="s">
        <v>42</v>
      </c>
      <c r="S25" s="55">
        <v>20</v>
      </c>
      <c r="T25" s="55">
        <v>60</v>
      </c>
      <c r="U25" s="55">
        <v>100</v>
      </c>
      <c r="V25" s="55" t="s">
        <v>0</v>
      </c>
    </row>
    <row r="26" spans="1:22" s="94" customFormat="1" ht="33.75" customHeight="1">
      <c r="A26" s="104">
        <v>23</v>
      </c>
      <c r="B26" s="391"/>
      <c r="C26" s="122" t="s">
        <v>41</v>
      </c>
      <c r="D26" s="118">
        <v>28934</v>
      </c>
      <c r="E26" s="117">
        <v>596</v>
      </c>
      <c r="F26" s="117">
        <v>0</v>
      </c>
      <c r="G26" s="117">
        <f t="shared" si="0"/>
        <v>596</v>
      </c>
      <c r="H26" s="116">
        <f t="shared" si="1"/>
        <v>2.0598603718808324</v>
      </c>
      <c r="I26" s="115">
        <v>4</v>
      </c>
      <c r="J26" s="115">
        <v>0</v>
      </c>
      <c r="K26" s="114">
        <f t="shared" si="2"/>
        <v>2.3767619675548066</v>
      </c>
      <c r="L26" s="97" t="s">
        <v>126</v>
      </c>
      <c r="M26" s="96">
        <f>SUM(D21:D26)</f>
        <v>780052</v>
      </c>
      <c r="N26" s="96">
        <f>SUM(F21:F26)</f>
        <v>2893</v>
      </c>
      <c r="O26" s="96">
        <f>SUM(G21:G26)</f>
        <v>267602</v>
      </c>
      <c r="P26" s="95">
        <f>(O26/M26)*100</f>
        <v>34.305661673837129</v>
      </c>
      <c r="R26" s="18" t="s">
        <v>40</v>
      </c>
      <c r="S26" s="53">
        <v>50685630</v>
      </c>
      <c r="T26" s="53">
        <v>50685630</v>
      </c>
      <c r="U26" s="53">
        <v>50685630</v>
      </c>
      <c r="V26" s="53"/>
    </row>
    <row r="27" spans="1:22" s="94" customFormat="1" ht="48" customHeight="1">
      <c r="A27" s="126">
        <v>24</v>
      </c>
      <c r="B27" s="392" t="s">
        <v>39</v>
      </c>
      <c r="C27" s="122" t="s">
        <v>38</v>
      </c>
      <c r="D27" s="118">
        <v>360000</v>
      </c>
      <c r="E27" s="117">
        <v>345000</v>
      </c>
      <c r="F27" s="117">
        <v>0</v>
      </c>
      <c r="G27" s="117">
        <f t="shared" si="0"/>
        <v>345000</v>
      </c>
      <c r="H27" s="111">
        <f t="shared" si="1"/>
        <v>95.833333333333343</v>
      </c>
      <c r="I27" s="115">
        <v>73</v>
      </c>
      <c r="J27" s="115">
        <v>70</v>
      </c>
      <c r="K27" s="123">
        <f t="shared" si="2"/>
        <v>100</v>
      </c>
      <c r="L27" s="131" t="s">
        <v>125</v>
      </c>
      <c r="M27" s="106"/>
      <c r="N27" s="106"/>
      <c r="O27" s="106"/>
      <c r="P27" s="105"/>
    </row>
    <row r="28" spans="1:22" s="94" customFormat="1" ht="39.75" customHeight="1">
      <c r="A28" s="126">
        <v>25</v>
      </c>
      <c r="B28" s="385"/>
      <c r="C28" s="124" t="s">
        <v>36</v>
      </c>
      <c r="D28" s="113">
        <v>305000</v>
      </c>
      <c r="E28" s="112">
        <v>305000</v>
      </c>
      <c r="F28" s="112">
        <v>0</v>
      </c>
      <c r="G28" s="112">
        <f t="shared" si="0"/>
        <v>305000</v>
      </c>
      <c r="H28" s="111">
        <f t="shared" si="1"/>
        <v>100</v>
      </c>
      <c r="I28" s="110">
        <v>98</v>
      </c>
      <c r="J28" s="110">
        <v>98</v>
      </c>
      <c r="K28" s="123">
        <f t="shared" si="2"/>
        <v>100</v>
      </c>
      <c r="L28" s="130" t="s">
        <v>124</v>
      </c>
      <c r="M28" s="106"/>
      <c r="N28" s="106"/>
      <c r="O28" s="106"/>
      <c r="P28" s="105"/>
    </row>
    <row r="29" spans="1:22" s="94" customFormat="1" ht="36.75" customHeight="1">
      <c r="A29" s="126">
        <v>26</v>
      </c>
      <c r="B29" s="385"/>
      <c r="C29" s="122" t="s">
        <v>35</v>
      </c>
      <c r="D29" s="118">
        <v>358833</v>
      </c>
      <c r="E29" s="117">
        <v>160808</v>
      </c>
      <c r="F29" s="117">
        <v>613</v>
      </c>
      <c r="G29" s="117">
        <f t="shared" si="0"/>
        <v>161421</v>
      </c>
      <c r="H29" s="116">
        <f t="shared" si="1"/>
        <v>44.984993019036715</v>
      </c>
      <c r="I29" s="115">
        <v>36</v>
      </c>
      <c r="J29" s="115">
        <v>2</v>
      </c>
      <c r="K29" s="114">
        <f t="shared" si="2"/>
        <v>51.905761175811591</v>
      </c>
      <c r="L29" s="97" t="s">
        <v>123</v>
      </c>
      <c r="M29" s="106"/>
      <c r="N29" s="106"/>
      <c r="O29" s="106"/>
      <c r="P29" s="106"/>
    </row>
    <row r="30" spans="1:22" s="94" customFormat="1" ht="24.95" customHeight="1">
      <c r="A30" s="126">
        <v>27</v>
      </c>
      <c r="B30" s="385"/>
      <c r="C30" s="124" t="s">
        <v>34</v>
      </c>
      <c r="D30" s="113">
        <v>26000</v>
      </c>
      <c r="E30" s="112">
        <v>26000</v>
      </c>
      <c r="F30" s="112">
        <v>0</v>
      </c>
      <c r="G30" s="112">
        <f t="shared" si="0"/>
        <v>26000</v>
      </c>
      <c r="H30" s="111">
        <f t="shared" si="1"/>
        <v>100</v>
      </c>
      <c r="I30" s="110">
        <v>47</v>
      </c>
      <c r="J30" s="110">
        <v>47</v>
      </c>
      <c r="K30" s="123">
        <f t="shared" si="2"/>
        <v>100</v>
      </c>
      <c r="L30" s="129" t="s">
        <v>122</v>
      </c>
      <c r="M30" s="106"/>
      <c r="N30" s="106"/>
      <c r="O30" s="106"/>
      <c r="P30" s="105"/>
    </row>
    <row r="31" spans="1:22" s="94" customFormat="1" ht="34.5" customHeight="1">
      <c r="A31" s="126">
        <v>28</v>
      </c>
      <c r="B31" s="385"/>
      <c r="C31" s="122" t="s">
        <v>33</v>
      </c>
      <c r="D31" s="118">
        <v>427832</v>
      </c>
      <c r="E31" s="117">
        <v>274461</v>
      </c>
      <c r="F31" s="117">
        <v>7250</v>
      </c>
      <c r="G31" s="117">
        <f t="shared" si="0"/>
        <v>281711</v>
      </c>
      <c r="H31" s="116">
        <f t="shared" si="1"/>
        <v>65.846173264271954</v>
      </c>
      <c r="I31" s="115">
        <v>55</v>
      </c>
      <c r="J31" s="115">
        <v>39</v>
      </c>
      <c r="K31" s="114">
        <f t="shared" si="2"/>
        <v>75.976353766467625</v>
      </c>
      <c r="L31" s="97" t="s">
        <v>121</v>
      </c>
      <c r="M31" s="106"/>
      <c r="N31" s="106"/>
      <c r="O31" s="106"/>
      <c r="P31" s="105"/>
    </row>
    <row r="32" spans="1:22" s="94" customFormat="1" ht="24.95" customHeight="1">
      <c r="A32" s="126">
        <v>29</v>
      </c>
      <c r="B32" s="385"/>
      <c r="C32" s="122" t="s">
        <v>32</v>
      </c>
      <c r="D32" s="118">
        <v>108000</v>
      </c>
      <c r="E32" s="117">
        <v>94000</v>
      </c>
      <c r="F32" s="117">
        <v>7000</v>
      </c>
      <c r="G32" s="117">
        <f t="shared" si="0"/>
        <v>101000</v>
      </c>
      <c r="H32" s="111">
        <f t="shared" si="1"/>
        <v>93.518518518518519</v>
      </c>
      <c r="I32" s="115">
        <v>83</v>
      </c>
      <c r="J32" s="115">
        <v>81</v>
      </c>
      <c r="K32" s="123">
        <f t="shared" si="2"/>
        <v>100</v>
      </c>
      <c r="L32" s="125" t="s">
        <v>120</v>
      </c>
      <c r="M32" s="106"/>
      <c r="N32" s="106"/>
      <c r="O32" s="106"/>
      <c r="P32" s="105"/>
    </row>
    <row r="33" spans="1:16" s="94" customFormat="1" ht="31.5" customHeight="1">
      <c r="A33" s="126">
        <v>30</v>
      </c>
      <c r="B33" s="385"/>
      <c r="C33" s="124" t="s">
        <v>30</v>
      </c>
      <c r="D33" s="113">
        <v>201566</v>
      </c>
      <c r="E33" s="112">
        <v>201566</v>
      </c>
      <c r="F33" s="112">
        <v>0</v>
      </c>
      <c r="G33" s="112">
        <f t="shared" si="0"/>
        <v>201566</v>
      </c>
      <c r="H33" s="111">
        <f t="shared" si="1"/>
        <v>100</v>
      </c>
      <c r="I33" s="110">
        <v>35</v>
      </c>
      <c r="J33" s="110">
        <v>35</v>
      </c>
      <c r="K33" s="123">
        <f t="shared" si="2"/>
        <v>100</v>
      </c>
      <c r="L33" s="107" t="s">
        <v>119</v>
      </c>
      <c r="M33" s="106"/>
      <c r="N33" s="106"/>
      <c r="O33" s="106"/>
      <c r="P33" s="105"/>
    </row>
    <row r="34" spans="1:16" s="94" customFormat="1" ht="24.95" customHeight="1">
      <c r="A34" s="126">
        <v>31</v>
      </c>
      <c r="B34" s="385"/>
      <c r="C34" s="122" t="s">
        <v>29</v>
      </c>
      <c r="D34" s="118">
        <v>64191</v>
      </c>
      <c r="E34" s="117">
        <v>55400</v>
      </c>
      <c r="F34" s="117">
        <v>2600</v>
      </c>
      <c r="G34" s="117">
        <f t="shared" si="0"/>
        <v>58000</v>
      </c>
      <c r="H34" s="111">
        <f t="shared" si="1"/>
        <v>90.35534576498263</v>
      </c>
      <c r="I34" s="115">
        <v>111</v>
      </c>
      <c r="J34" s="115">
        <v>110</v>
      </c>
      <c r="K34" s="123">
        <f t="shared" si="2"/>
        <v>100</v>
      </c>
      <c r="L34" s="128" t="s">
        <v>118</v>
      </c>
      <c r="M34" s="106"/>
      <c r="N34" s="106"/>
      <c r="O34" s="106"/>
      <c r="P34" s="106"/>
    </row>
    <row r="35" spans="1:16" s="94" customFormat="1" ht="36.75" customHeight="1">
      <c r="A35" s="126">
        <v>32</v>
      </c>
      <c r="B35" s="385"/>
      <c r="C35" s="122" t="s">
        <v>28</v>
      </c>
      <c r="D35" s="118">
        <v>442090</v>
      </c>
      <c r="E35" s="117">
        <v>118005</v>
      </c>
      <c r="F35" s="117">
        <v>5241</v>
      </c>
      <c r="G35" s="117">
        <f t="shared" si="0"/>
        <v>123246</v>
      </c>
      <c r="H35" s="116">
        <f t="shared" si="1"/>
        <v>27.878033884503157</v>
      </c>
      <c r="I35" s="115">
        <v>39</v>
      </c>
      <c r="J35" s="115">
        <v>0</v>
      </c>
      <c r="K35" s="114">
        <f t="shared" si="2"/>
        <v>32.166962174426715</v>
      </c>
      <c r="L35" s="127" t="s">
        <v>117</v>
      </c>
      <c r="M35" s="106"/>
      <c r="N35" s="106"/>
      <c r="O35" s="106"/>
      <c r="P35" s="105"/>
    </row>
    <row r="36" spans="1:16" s="94" customFormat="1" ht="27.75" customHeight="1">
      <c r="A36" s="126">
        <v>33</v>
      </c>
      <c r="B36" s="385"/>
      <c r="C36" s="122" t="s">
        <v>27</v>
      </c>
      <c r="D36" s="118">
        <v>188242</v>
      </c>
      <c r="E36" s="117">
        <v>22315</v>
      </c>
      <c r="F36" s="117">
        <v>400</v>
      </c>
      <c r="G36" s="117">
        <f t="shared" ref="G36:G58" si="3">E36+F36</f>
        <v>22715</v>
      </c>
      <c r="H36" s="116">
        <f t="shared" ref="H36:H59" si="4">(G36/D36)*100</f>
        <v>12.066913866193516</v>
      </c>
      <c r="I36" s="115">
        <v>26</v>
      </c>
      <c r="J36" s="115">
        <v>17</v>
      </c>
      <c r="K36" s="114">
        <f t="shared" ref="K36:K59" si="5">IF((H36&gt;=$Q$4),100,((H36/$Q$4)*100))</f>
        <v>13.923362153300211</v>
      </c>
      <c r="L36" s="107" t="s">
        <v>116</v>
      </c>
      <c r="M36" s="106"/>
      <c r="N36" s="106"/>
      <c r="O36" s="106"/>
      <c r="P36" s="106"/>
    </row>
    <row r="37" spans="1:16" s="94" customFormat="1" ht="45" customHeight="1">
      <c r="A37" s="126">
        <v>34</v>
      </c>
      <c r="B37" s="385"/>
      <c r="C37" s="122" t="s">
        <v>26</v>
      </c>
      <c r="D37" s="118">
        <v>51513</v>
      </c>
      <c r="E37" s="117">
        <v>41060</v>
      </c>
      <c r="F37" s="117">
        <v>500</v>
      </c>
      <c r="G37" s="117">
        <f t="shared" si="3"/>
        <v>41560</v>
      </c>
      <c r="H37" s="111">
        <f t="shared" si="4"/>
        <v>80.678663638304897</v>
      </c>
      <c r="I37" s="115">
        <v>13</v>
      </c>
      <c r="J37" s="115">
        <v>12</v>
      </c>
      <c r="K37" s="114">
        <f t="shared" si="5"/>
        <v>93.090765736505645</v>
      </c>
      <c r="L37" s="107" t="s">
        <v>115</v>
      </c>
      <c r="M37" s="106"/>
      <c r="N37" s="106"/>
      <c r="O37" s="106"/>
      <c r="P37" s="106"/>
    </row>
    <row r="38" spans="1:16" s="94" customFormat="1" ht="41.25" customHeight="1">
      <c r="A38" s="126">
        <v>35</v>
      </c>
      <c r="B38" s="385"/>
      <c r="C38" s="122" t="s">
        <v>25</v>
      </c>
      <c r="D38" s="118">
        <v>251652</v>
      </c>
      <c r="E38" s="117">
        <v>152000</v>
      </c>
      <c r="F38" s="117">
        <v>8000</v>
      </c>
      <c r="G38" s="117">
        <f t="shared" si="3"/>
        <v>160000</v>
      </c>
      <c r="H38" s="116">
        <f t="shared" si="4"/>
        <v>63.579864256989815</v>
      </c>
      <c r="I38" s="115">
        <v>100</v>
      </c>
      <c r="J38" s="115">
        <v>67</v>
      </c>
      <c r="K38" s="114">
        <f t="shared" si="5"/>
        <v>73.361381834988251</v>
      </c>
      <c r="L38" s="97" t="s">
        <v>114</v>
      </c>
      <c r="M38" s="106"/>
      <c r="N38" s="106"/>
      <c r="O38" s="106"/>
      <c r="P38" s="105"/>
    </row>
    <row r="39" spans="1:16" s="94" customFormat="1" ht="37.5" customHeight="1">
      <c r="A39" s="126">
        <v>36</v>
      </c>
      <c r="B39" s="385"/>
      <c r="C39" s="122" t="s">
        <v>24</v>
      </c>
      <c r="D39" s="118">
        <v>62487</v>
      </c>
      <c r="E39" s="117">
        <v>46200</v>
      </c>
      <c r="F39" s="117">
        <v>3500</v>
      </c>
      <c r="G39" s="117">
        <f t="shared" si="3"/>
        <v>49700</v>
      </c>
      <c r="H39" s="111">
        <f t="shared" si="4"/>
        <v>79.536543601069027</v>
      </c>
      <c r="I39" s="115">
        <v>34</v>
      </c>
      <c r="J39" s="115">
        <v>32</v>
      </c>
      <c r="K39" s="114">
        <f t="shared" si="5"/>
        <v>91.772934924310405</v>
      </c>
      <c r="L39" s="107" t="s">
        <v>113</v>
      </c>
      <c r="M39" s="106"/>
      <c r="N39" s="106"/>
      <c r="O39" s="106"/>
      <c r="P39" s="106"/>
    </row>
    <row r="40" spans="1:16" s="94" customFormat="1" ht="24.95" customHeight="1">
      <c r="A40" s="126">
        <v>37</v>
      </c>
      <c r="B40" s="385"/>
      <c r="C40" s="124" t="s">
        <v>23</v>
      </c>
      <c r="D40" s="113">
        <v>38400</v>
      </c>
      <c r="E40" s="112">
        <v>38400</v>
      </c>
      <c r="F40" s="112">
        <v>0</v>
      </c>
      <c r="G40" s="112">
        <f t="shared" si="3"/>
        <v>38400</v>
      </c>
      <c r="H40" s="111">
        <f t="shared" si="4"/>
        <v>100</v>
      </c>
      <c r="I40" s="110">
        <v>77</v>
      </c>
      <c r="J40" s="110">
        <v>77</v>
      </c>
      <c r="K40" s="123">
        <f t="shared" si="5"/>
        <v>100</v>
      </c>
      <c r="L40" s="125" t="s">
        <v>108</v>
      </c>
      <c r="M40" s="106"/>
      <c r="N40" s="106"/>
      <c r="O40" s="106"/>
      <c r="P40" s="105"/>
    </row>
    <row r="41" spans="1:16" s="94" customFormat="1" ht="24.95" customHeight="1">
      <c r="A41" s="126">
        <v>38</v>
      </c>
      <c r="B41" s="385"/>
      <c r="C41" s="124" t="s">
        <v>22</v>
      </c>
      <c r="D41" s="113">
        <v>52459</v>
      </c>
      <c r="E41" s="112">
        <v>52459</v>
      </c>
      <c r="F41" s="112">
        <v>0</v>
      </c>
      <c r="G41" s="112">
        <f t="shared" si="3"/>
        <v>52459</v>
      </c>
      <c r="H41" s="111">
        <f t="shared" si="4"/>
        <v>100</v>
      </c>
      <c r="I41" s="110">
        <v>69</v>
      </c>
      <c r="J41" s="110">
        <v>69</v>
      </c>
      <c r="K41" s="123">
        <f t="shared" si="5"/>
        <v>100</v>
      </c>
      <c r="L41" s="125" t="s">
        <v>107</v>
      </c>
      <c r="M41" s="106"/>
      <c r="N41" s="106"/>
      <c r="O41" s="106"/>
      <c r="P41" s="106"/>
    </row>
    <row r="42" spans="1:16" s="94" customFormat="1" ht="30.75" customHeight="1">
      <c r="A42" s="126">
        <v>39</v>
      </c>
      <c r="B42" s="385"/>
      <c r="C42" s="124" t="s">
        <v>21</v>
      </c>
      <c r="D42" s="113">
        <v>132569</v>
      </c>
      <c r="E42" s="112">
        <v>132569</v>
      </c>
      <c r="F42" s="112">
        <v>0</v>
      </c>
      <c r="G42" s="112">
        <f t="shared" si="3"/>
        <v>132569</v>
      </c>
      <c r="H42" s="111">
        <f t="shared" si="4"/>
        <v>100</v>
      </c>
      <c r="I42" s="110">
        <v>51</v>
      </c>
      <c r="J42" s="110">
        <v>51</v>
      </c>
      <c r="K42" s="123">
        <f t="shared" si="5"/>
        <v>100</v>
      </c>
      <c r="L42" s="97" t="s">
        <v>112</v>
      </c>
      <c r="M42" s="106"/>
      <c r="N42" s="106"/>
      <c r="O42" s="106"/>
      <c r="P42" s="105"/>
    </row>
    <row r="43" spans="1:16" s="94" customFormat="1" ht="25.5" customHeight="1">
      <c r="A43" s="126">
        <v>40</v>
      </c>
      <c r="B43" s="385"/>
      <c r="C43" s="124" t="s">
        <v>20</v>
      </c>
      <c r="D43" s="113">
        <v>45000</v>
      </c>
      <c r="E43" s="112">
        <v>45000</v>
      </c>
      <c r="F43" s="112">
        <v>0</v>
      </c>
      <c r="G43" s="112">
        <f t="shared" si="3"/>
        <v>45000</v>
      </c>
      <c r="H43" s="111">
        <f t="shared" si="4"/>
        <v>100</v>
      </c>
      <c r="I43" s="110">
        <v>15</v>
      </c>
      <c r="J43" s="110">
        <v>15</v>
      </c>
      <c r="K43" s="123">
        <f t="shared" si="5"/>
        <v>100</v>
      </c>
      <c r="L43" s="107" t="s">
        <v>111</v>
      </c>
      <c r="M43" s="106" t="s">
        <v>110</v>
      </c>
      <c r="N43" s="106"/>
      <c r="O43" s="106"/>
      <c r="P43" s="105"/>
    </row>
    <row r="44" spans="1:16" s="94" customFormat="1" ht="28.5" customHeight="1">
      <c r="A44" s="126">
        <v>41</v>
      </c>
      <c r="B44" s="385"/>
      <c r="C44" s="122" t="s">
        <v>18</v>
      </c>
      <c r="D44" s="118">
        <v>42584</v>
      </c>
      <c r="E44" s="117">
        <v>7160</v>
      </c>
      <c r="F44" s="117">
        <v>300</v>
      </c>
      <c r="G44" s="117">
        <f t="shared" si="3"/>
        <v>7460</v>
      </c>
      <c r="H44" s="116">
        <f t="shared" si="4"/>
        <v>17.518316738681193</v>
      </c>
      <c r="I44" s="115">
        <v>47</v>
      </c>
      <c r="J44" s="115">
        <v>1</v>
      </c>
      <c r="K44" s="114">
        <f t="shared" si="5"/>
        <v>20.213442390785989</v>
      </c>
      <c r="L44" s="97" t="s">
        <v>109</v>
      </c>
      <c r="M44" s="106"/>
      <c r="N44" s="106"/>
      <c r="O44" s="106"/>
      <c r="P44" s="106"/>
    </row>
    <row r="45" spans="1:16" s="94" customFormat="1" ht="24.95" customHeight="1">
      <c r="A45" s="126">
        <v>42</v>
      </c>
      <c r="B45" s="385"/>
      <c r="C45" s="124" t="s">
        <v>17</v>
      </c>
      <c r="D45" s="113">
        <v>72960</v>
      </c>
      <c r="E45" s="112">
        <v>72960</v>
      </c>
      <c r="F45" s="112">
        <v>0</v>
      </c>
      <c r="G45" s="112">
        <f t="shared" si="3"/>
        <v>72960</v>
      </c>
      <c r="H45" s="111">
        <f t="shared" si="4"/>
        <v>100</v>
      </c>
      <c r="I45" s="110">
        <v>76</v>
      </c>
      <c r="J45" s="110">
        <v>76</v>
      </c>
      <c r="K45" s="123">
        <f t="shared" si="5"/>
        <v>100</v>
      </c>
      <c r="L45" s="125" t="s">
        <v>108</v>
      </c>
      <c r="M45" s="106"/>
      <c r="N45" s="106"/>
      <c r="O45" s="106"/>
      <c r="P45" s="106"/>
    </row>
    <row r="46" spans="1:16" s="94" customFormat="1" ht="24.95" customHeight="1">
      <c r="A46" s="126">
        <v>43</v>
      </c>
      <c r="B46" s="386"/>
      <c r="C46" s="124" t="s">
        <v>16</v>
      </c>
      <c r="D46" s="113">
        <v>131000</v>
      </c>
      <c r="E46" s="112">
        <v>127475</v>
      </c>
      <c r="F46" s="112">
        <v>3525</v>
      </c>
      <c r="G46" s="112">
        <f t="shared" si="3"/>
        <v>131000</v>
      </c>
      <c r="H46" s="111">
        <f t="shared" si="4"/>
        <v>100</v>
      </c>
      <c r="I46" s="110">
        <v>54</v>
      </c>
      <c r="J46" s="110">
        <v>54</v>
      </c>
      <c r="K46" s="123">
        <f t="shared" si="5"/>
        <v>100</v>
      </c>
      <c r="L46" s="125" t="s">
        <v>107</v>
      </c>
      <c r="M46" s="96">
        <f>SUM(D27:D46)</f>
        <v>3362378</v>
      </c>
      <c r="N46" s="96">
        <f>SUM(F27:F46)</f>
        <v>38929</v>
      </c>
      <c r="O46" s="96">
        <f>SUM(G27:G46)</f>
        <v>2356767</v>
      </c>
      <c r="P46" s="95">
        <f>(O46/M46)*100</f>
        <v>70.092268031732303</v>
      </c>
    </row>
    <row r="47" spans="1:16" s="94" customFormat="1" ht="24.95" customHeight="1">
      <c r="A47" s="104">
        <v>44</v>
      </c>
      <c r="B47" s="393" t="s">
        <v>15</v>
      </c>
      <c r="C47" s="122" t="s">
        <v>15</v>
      </c>
      <c r="D47" s="118">
        <v>377361</v>
      </c>
      <c r="E47" s="117">
        <v>147361</v>
      </c>
      <c r="F47" s="117">
        <v>10000</v>
      </c>
      <c r="G47" s="117">
        <f t="shared" si="3"/>
        <v>157361</v>
      </c>
      <c r="H47" s="116">
        <f t="shared" si="4"/>
        <v>41.700387692421849</v>
      </c>
      <c r="I47" s="115">
        <v>60</v>
      </c>
      <c r="J47" s="115">
        <v>9</v>
      </c>
      <c r="K47" s="114">
        <f t="shared" si="5"/>
        <v>48.115831952794437</v>
      </c>
      <c r="L47" s="125" t="s">
        <v>106</v>
      </c>
      <c r="M47" s="106"/>
      <c r="P47" s="105"/>
    </row>
    <row r="48" spans="1:16" s="94" customFormat="1" ht="27.75" customHeight="1">
      <c r="A48" s="104">
        <v>45</v>
      </c>
      <c r="B48" s="394"/>
      <c r="C48" s="124" t="s">
        <v>14</v>
      </c>
      <c r="D48" s="113">
        <v>144187</v>
      </c>
      <c r="E48" s="112">
        <v>144187</v>
      </c>
      <c r="F48" s="112">
        <v>0</v>
      </c>
      <c r="G48" s="112">
        <f t="shared" si="3"/>
        <v>144187</v>
      </c>
      <c r="H48" s="111">
        <f t="shared" si="4"/>
        <v>100</v>
      </c>
      <c r="I48" s="110">
        <v>72</v>
      </c>
      <c r="J48" s="110">
        <v>72</v>
      </c>
      <c r="K48" s="123">
        <f t="shared" si="5"/>
        <v>100</v>
      </c>
      <c r="L48" s="107" t="s">
        <v>105</v>
      </c>
      <c r="M48" s="106"/>
      <c r="N48" s="106"/>
      <c r="O48" s="106"/>
      <c r="P48" s="106"/>
    </row>
    <row r="49" spans="1:16" s="94" customFormat="1" ht="28.5" customHeight="1">
      <c r="A49" s="104">
        <v>46</v>
      </c>
      <c r="B49" s="394"/>
      <c r="C49" s="122" t="s">
        <v>13</v>
      </c>
      <c r="D49" s="118">
        <v>125000</v>
      </c>
      <c r="E49" s="117">
        <v>87300</v>
      </c>
      <c r="F49" s="117">
        <v>3555</v>
      </c>
      <c r="G49" s="117">
        <f t="shared" si="3"/>
        <v>90855</v>
      </c>
      <c r="H49" s="116">
        <f t="shared" si="4"/>
        <v>72.683999999999997</v>
      </c>
      <c r="I49" s="115">
        <v>81</v>
      </c>
      <c r="J49" s="115">
        <v>51</v>
      </c>
      <c r="K49" s="114">
        <f t="shared" si="5"/>
        <v>83.866153846153836</v>
      </c>
      <c r="L49" s="107" t="s">
        <v>104</v>
      </c>
      <c r="M49" s="106"/>
      <c r="N49" s="106"/>
      <c r="O49" s="106"/>
      <c r="P49" s="105"/>
    </row>
    <row r="50" spans="1:16" s="94" customFormat="1" ht="25.5" customHeight="1">
      <c r="A50" s="104">
        <v>47</v>
      </c>
      <c r="B50" s="394"/>
      <c r="C50" s="122" t="s">
        <v>12</v>
      </c>
      <c r="D50" s="118">
        <v>331352</v>
      </c>
      <c r="E50" s="117">
        <v>46343</v>
      </c>
      <c r="F50" s="117">
        <v>412</v>
      </c>
      <c r="G50" s="117">
        <f t="shared" si="3"/>
        <v>46755</v>
      </c>
      <c r="H50" s="116">
        <f t="shared" si="4"/>
        <v>14.110372051473959</v>
      </c>
      <c r="I50" s="115">
        <v>123</v>
      </c>
      <c r="J50" s="115">
        <v>16</v>
      </c>
      <c r="K50" s="114">
        <f t="shared" si="5"/>
        <v>16.281198520931493</v>
      </c>
      <c r="L50" s="97" t="s">
        <v>103</v>
      </c>
      <c r="M50" s="106"/>
      <c r="N50" s="106"/>
      <c r="O50" s="106"/>
      <c r="P50" s="105"/>
    </row>
    <row r="51" spans="1:16" s="94" customFormat="1" ht="24.95" customHeight="1">
      <c r="A51" s="104">
        <v>48</v>
      </c>
      <c r="B51" s="394"/>
      <c r="C51" s="124" t="s">
        <v>11</v>
      </c>
      <c r="D51" s="113">
        <v>16407</v>
      </c>
      <c r="E51" s="112">
        <v>16407</v>
      </c>
      <c r="F51" s="112">
        <v>0</v>
      </c>
      <c r="G51" s="112">
        <f t="shared" si="3"/>
        <v>16407</v>
      </c>
      <c r="H51" s="111">
        <f t="shared" si="4"/>
        <v>100</v>
      </c>
      <c r="I51" s="110">
        <v>2</v>
      </c>
      <c r="J51" s="110">
        <v>2</v>
      </c>
      <c r="K51" s="123">
        <f t="shared" si="5"/>
        <v>100</v>
      </c>
      <c r="L51" s="97" t="s">
        <v>102</v>
      </c>
      <c r="M51" s="106"/>
      <c r="N51" s="106"/>
      <c r="O51" s="106"/>
      <c r="P51" s="105"/>
    </row>
    <row r="52" spans="1:16" s="94" customFormat="1" ht="27.75" customHeight="1">
      <c r="A52" s="104">
        <v>49</v>
      </c>
      <c r="B52" s="394"/>
      <c r="C52" s="122" t="s">
        <v>10</v>
      </c>
      <c r="D52" s="118">
        <v>116700</v>
      </c>
      <c r="E52" s="117">
        <v>68000</v>
      </c>
      <c r="F52" s="117">
        <v>2000</v>
      </c>
      <c r="G52" s="117">
        <f t="shared" si="3"/>
        <v>70000</v>
      </c>
      <c r="H52" s="116">
        <f t="shared" si="4"/>
        <v>59.982862039417306</v>
      </c>
      <c r="I52" s="115">
        <v>72</v>
      </c>
      <c r="J52" s="115">
        <v>40</v>
      </c>
      <c r="K52" s="114">
        <f t="shared" si="5"/>
        <v>69.21099466086612</v>
      </c>
      <c r="L52" s="97" t="s">
        <v>101</v>
      </c>
      <c r="M52" s="106"/>
      <c r="N52" s="106"/>
      <c r="O52" s="106"/>
      <c r="P52" s="106"/>
    </row>
    <row r="53" spans="1:16" s="94" customFormat="1" ht="25.5" customHeight="1">
      <c r="A53" s="104">
        <v>50</v>
      </c>
      <c r="B53" s="394"/>
      <c r="C53" s="122" t="s">
        <v>9</v>
      </c>
      <c r="D53" s="118">
        <v>57734</v>
      </c>
      <c r="E53" s="117">
        <v>35700</v>
      </c>
      <c r="F53" s="117">
        <v>1000</v>
      </c>
      <c r="G53" s="117">
        <f t="shared" si="3"/>
        <v>36700</v>
      </c>
      <c r="H53" s="116">
        <f t="shared" si="4"/>
        <v>63.56739529566633</v>
      </c>
      <c r="I53" s="115">
        <v>14</v>
      </c>
      <c r="J53" s="115">
        <v>12</v>
      </c>
      <c r="K53" s="114">
        <f t="shared" si="5"/>
        <v>73.346994571922693</v>
      </c>
      <c r="L53" s="107" t="s">
        <v>99</v>
      </c>
      <c r="M53" s="106"/>
      <c r="N53" s="106"/>
      <c r="O53" s="106"/>
      <c r="P53" s="106"/>
    </row>
    <row r="54" spans="1:16" s="120" customFormat="1" ht="24.95" customHeight="1">
      <c r="A54" s="104">
        <v>51</v>
      </c>
      <c r="B54" s="394"/>
      <c r="C54" s="119" t="s">
        <v>8</v>
      </c>
      <c r="D54" s="118">
        <v>154468</v>
      </c>
      <c r="E54" s="117">
        <v>55493</v>
      </c>
      <c r="F54" s="117">
        <v>3000</v>
      </c>
      <c r="G54" s="117">
        <f t="shared" si="3"/>
        <v>58493</v>
      </c>
      <c r="H54" s="116">
        <f t="shared" si="4"/>
        <v>37.867390009581271</v>
      </c>
      <c r="I54" s="115">
        <v>56</v>
      </c>
      <c r="J54" s="115">
        <v>28</v>
      </c>
      <c r="K54" s="114">
        <f t="shared" si="5"/>
        <v>43.693142318747618</v>
      </c>
      <c r="L54" s="107" t="s">
        <v>99</v>
      </c>
      <c r="M54" s="121"/>
      <c r="N54" s="121"/>
      <c r="O54" s="121"/>
      <c r="P54" s="105"/>
    </row>
    <row r="55" spans="1:16" s="94" customFormat="1" ht="27.75" customHeight="1">
      <c r="A55" s="104">
        <v>52</v>
      </c>
      <c r="B55" s="394"/>
      <c r="C55" s="119" t="s">
        <v>7</v>
      </c>
      <c r="D55" s="118">
        <v>228518</v>
      </c>
      <c r="E55" s="117">
        <v>142856</v>
      </c>
      <c r="F55" s="117">
        <v>2500</v>
      </c>
      <c r="G55" s="117">
        <f t="shared" si="3"/>
        <v>145356</v>
      </c>
      <c r="H55" s="116">
        <f t="shared" si="4"/>
        <v>63.608118397675462</v>
      </c>
      <c r="I55" s="115">
        <v>37</v>
      </c>
      <c r="J55" s="115">
        <v>29</v>
      </c>
      <c r="K55" s="114">
        <f t="shared" si="5"/>
        <v>73.393982766548604</v>
      </c>
      <c r="L55" s="107" t="s">
        <v>100</v>
      </c>
      <c r="M55" s="106"/>
      <c r="N55" s="106"/>
      <c r="O55" s="106"/>
      <c r="P55" s="105"/>
    </row>
    <row r="56" spans="1:16" s="94" customFormat="1" ht="28.5" customHeight="1">
      <c r="A56" s="104">
        <v>53</v>
      </c>
      <c r="B56" s="394"/>
      <c r="C56" s="119" t="s">
        <v>6</v>
      </c>
      <c r="D56" s="118">
        <v>31971</v>
      </c>
      <c r="E56" s="117">
        <v>5095</v>
      </c>
      <c r="F56" s="117">
        <v>0</v>
      </c>
      <c r="G56" s="117">
        <f t="shared" si="3"/>
        <v>5095</v>
      </c>
      <c r="H56" s="116">
        <f t="shared" si="4"/>
        <v>15.936317287541835</v>
      </c>
      <c r="I56" s="115">
        <v>13</v>
      </c>
      <c r="J56" s="115">
        <v>8</v>
      </c>
      <c r="K56" s="114">
        <f t="shared" si="5"/>
        <v>18.388058408702115</v>
      </c>
      <c r="L56" s="107" t="s">
        <v>99</v>
      </c>
      <c r="M56" s="106" t="s">
        <v>98</v>
      </c>
      <c r="N56" s="106"/>
      <c r="O56" s="106"/>
      <c r="P56" s="105"/>
    </row>
    <row r="57" spans="1:16" s="94" customFormat="1" ht="28.5" customHeight="1">
      <c r="A57" s="104">
        <v>54</v>
      </c>
      <c r="B57" s="394"/>
      <c r="C57" s="103" t="s">
        <v>5</v>
      </c>
      <c r="D57" s="113">
        <v>148000</v>
      </c>
      <c r="E57" s="112">
        <v>148000</v>
      </c>
      <c r="F57" s="112">
        <v>0</v>
      </c>
      <c r="G57" s="112">
        <f t="shared" si="3"/>
        <v>148000</v>
      </c>
      <c r="H57" s="111">
        <f t="shared" si="4"/>
        <v>100</v>
      </c>
      <c r="I57" s="110">
        <v>45</v>
      </c>
      <c r="J57" s="109">
        <v>45</v>
      </c>
      <c r="K57" s="108">
        <f t="shared" si="5"/>
        <v>100</v>
      </c>
      <c r="L57" s="107" t="s">
        <v>97</v>
      </c>
      <c r="M57" s="106"/>
      <c r="N57" s="106"/>
      <c r="O57" s="106"/>
      <c r="P57" s="105"/>
    </row>
    <row r="58" spans="1:16" s="94" customFormat="1" ht="27.75" customHeight="1" thickBot="1">
      <c r="A58" s="104">
        <v>55</v>
      </c>
      <c r="B58" s="395"/>
      <c r="C58" s="103" t="s">
        <v>4</v>
      </c>
      <c r="D58" s="102">
        <v>83800</v>
      </c>
      <c r="E58" s="101">
        <v>83800</v>
      </c>
      <c r="F58" s="101">
        <v>0</v>
      </c>
      <c r="G58" s="101">
        <f t="shared" si="3"/>
        <v>83800</v>
      </c>
      <c r="H58" s="100">
        <f t="shared" si="4"/>
        <v>100</v>
      </c>
      <c r="I58" s="99">
        <v>86</v>
      </c>
      <c r="J58" s="99">
        <v>86</v>
      </c>
      <c r="K58" s="98">
        <f t="shared" si="5"/>
        <v>100</v>
      </c>
      <c r="L58" s="97" t="s">
        <v>96</v>
      </c>
      <c r="M58" s="96">
        <f>SUM(D47:D58)</f>
        <v>1815498</v>
      </c>
      <c r="N58" s="96">
        <f>SUM(F47:F58)</f>
        <v>22467</v>
      </c>
      <c r="O58" s="96">
        <f>SUM(G47:G58)</f>
        <v>1003009</v>
      </c>
      <c r="P58" s="95">
        <f>(O58/M58)*100</f>
        <v>55.247045163365648</v>
      </c>
    </row>
    <row r="59" spans="1:16" ht="43.5" customHeight="1" thickBot="1">
      <c r="A59" s="409" t="s">
        <v>3</v>
      </c>
      <c r="B59" s="410"/>
      <c r="C59" s="411"/>
      <c r="D59" s="93">
        <f>SUM(D4:D58)</f>
        <v>11826146</v>
      </c>
      <c r="E59" s="92">
        <f>SUM(E4:E58)</f>
        <v>5545797</v>
      </c>
      <c r="F59" s="91">
        <f>SUM(F4:F58)</f>
        <v>110887</v>
      </c>
      <c r="G59" s="91">
        <f>SUM(G4:G58)</f>
        <v>5656684</v>
      </c>
      <c r="H59" s="90">
        <f t="shared" si="4"/>
        <v>47.832015603392684</v>
      </c>
      <c r="I59" s="89">
        <f>SUM(I4:I58)</f>
        <v>2923</v>
      </c>
      <c r="J59" s="89">
        <f>SUM(J4:J58)</f>
        <v>1939</v>
      </c>
      <c r="K59" s="88">
        <f t="shared" si="5"/>
        <v>55.19078723468386</v>
      </c>
      <c r="L59" s="87"/>
    </row>
    <row r="60" spans="1:16" ht="20.25" customHeight="1">
      <c r="B60" s="84"/>
      <c r="C60" s="84"/>
      <c r="E60" s="83" t="s">
        <v>0</v>
      </c>
    </row>
    <row r="61" spans="1:16" ht="17.25" customHeight="1">
      <c r="B61" s="84"/>
      <c r="C61" s="84"/>
      <c r="D61" s="86"/>
      <c r="E61" s="86"/>
      <c r="F61" s="86"/>
      <c r="G61" s="86"/>
      <c r="H61" s="85"/>
      <c r="I61" s="412" t="s">
        <v>2</v>
      </c>
      <c r="J61" s="412"/>
      <c r="K61" s="412"/>
      <c r="L61" s="412"/>
    </row>
    <row r="62" spans="1:16" ht="18" customHeight="1">
      <c r="B62" s="84"/>
      <c r="C62" s="84"/>
      <c r="D62" s="86"/>
      <c r="E62" s="86"/>
      <c r="F62" s="86"/>
      <c r="G62" s="86"/>
      <c r="H62" s="85"/>
      <c r="I62" s="412" t="s">
        <v>1</v>
      </c>
      <c r="J62" s="412"/>
      <c r="K62" s="412"/>
      <c r="L62" s="412"/>
    </row>
    <row r="63" spans="1:16" ht="17.25" customHeight="1">
      <c r="B63" s="84"/>
      <c r="C63" s="84"/>
      <c r="H63" s="85"/>
      <c r="I63" s="380"/>
      <c r="J63" s="380"/>
      <c r="K63" s="380"/>
      <c r="L63" s="380"/>
    </row>
    <row r="64" spans="1:16" ht="27" customHeight="1">
      <c r="B64" s="84"/>
      <c r="C64" s="84"/>
    </row>
    <row r="65" spans="2:3" ht="27" customHeight="1">
      <c r="B65" s="84"/>
      <c r="C65" s="84"/>
    </row>
    <row r="66" spans="2:3" ht="27" customHeight="1">
      <c r="B66" s="84"/>
      <c r="C66" s="84"/>
    </row>
    <row r="67" spans="2:3" ht="27" customHeight="1">
      <c r="B67" s="84"/>
      <c r="C67" s="84"/>
    </row>
    <row r="68" spans="2:3" ht="27" customHeight="1">
      <c r="B68" s="84"/>
      <c r="C68" s="84"/>
    </row>
    <row r="69" spans="2:3" ht="27" customHeight="1">
      <c r="B69" s="84"/>
      <c r="C69" s="84"/>
    </row>
    <row r="70" spans="2:3" ht="27" customHeight="1">
      <c r="B70" s="84"/>
      <c r="C70" s="84"/>
    </row>
    <row r="71" spans="2:3" ht="27" customHeight="1">
      <c r="B71" s="84"/>
      <c r="C71" s="84"/>
    </row>
    <row r="72" spans="2:3" ht="27" customHeight="1">
      <c r="B72" s="84"/>
      <c r="C72" s="84"/>
    </row>
    <row r="73" spans="2:3" ht="27" customHeight="1">
      <c r="B73" s="84"/>
      <c r="C73" s="84"/>
    </row>
    <row r="74" spans="2:3" ht="27" customHeight="1">
      <c r="B74" s="84"/>
      <c r="C74" s="84"/>
    </row>
    <row r="75" spans="2:3" ht="27" customHeight="1">
      <c r="B75" s="84"/>
      <c r="C75" s="84"/>
    </row>
    <row r="76" spans="2:3" ht="27" customHeight="1">
      <c r="B76" s="84"/>
      <c r="C76" s="84"/>
    </row>
    <row r="77" spans="2:3" ht="27" customHeight="1">
      <c r="B77" s="84"/>
      <c r="C77" s="84"/>
    </row>
    <row r="78" spans="2:3" ht="27" customHeight="1">
      <c r="B78" s="84"/>
      <c r="C78" s="84"/>
    </row>
    <row r="79" spans="2:3" ht="27" customHeight="1">
      <c r="C79" s="84"/>
    </row>
    <row r="80" spans="2:3" ht="27" customHeight="1">
      <c r="C80" s="84"/>
    </row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</sheetData>
  <mergeCells count="22">
    <mergeCell ref="A1:L1"/>
    <mergeCell ref="A2:A3"/>
    <mergeCell ref="B2:B3"/>
    <mergeCell ref="C2:C3"/>
    <mergeCell ref="D2:H2"/>
    <mergeCell ref="I2:I3"/>
    <mergeCell ref="J2:J3"/>
    <mergeCell ref="K2:K3"/>
    <mergeCell ref="L2:L3"/>
    <mergeCell ref="I63:L63"/>
    <mergeCell ref="S3:V3"/>
    <mergeCell ref="B4:B20"/>
    <mergeCell ref="S8:V8"/>
    <mergeCell ref="S13:V13"/>
    <mergeCell ref="S18:V18"/>
    <mergeCell ref="B21:B26"/>
    <mergeCell ref="S23:V23"/>
    <mergeCell ref="B27:B46"/>
    <mergeCell ref="B47:B58"/>
    <mergeCell ref="A59:C59"/>
    <mergeCell ref="I61:L61"/>
    <mergeCell ref="I62:L62"/>
  </mergeCells>
  <pageMargins left="0.78740157480314965" right="0.19685039370078741" top="0.39370078740157483" bottom="0.19685039370078741" header="0.51181102362204722" footer="0.51181102362204722"/>
  <pageSetup paperSize="9" scale="4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5"/>
  <sheetViews>
    <sheetView tabSelected="1" topLeftCell="B46" zoomScale="85" zoomScaleNormal="85" workbookViewId="0">
      <selection activeCell="R37" sqref="R37"/>
    </sheetView>
  </sheetViews>
  <sheetFormatPr defaultRowHeight="15"/>
  <cols>
    <col min="1" max="1" width="4.7109375" style="285" customWidth="1"/>
    <col min="2" max="2" width="5.85546875" style="285" customWidth="1"/>
    <col min="3" max="3" width="19.140625" style="285" customWidth="1"/>
    <col min="4" max="4" width="13.140625" style="285" customWidth="1"/>
    <col min="5" max="5" width="13.5703125" style="285" hidden="1" customWidth="1"/>
    <col min="6" max="6" width="12.140625" style="285" customWidth="1"/>
    <col min="7" max="7" width="10.85546875" style="285" customWidth="1"/>
    <col min="8" max="8" width="12.42578125" style="285" customWidth="1"/>
    <col min="9" max="9" width="12.7109375" style="285" customWidth="1"/>
    <col min="10" max="10" width="12.5703125" style="285" hidden="1" customWidth="1"/>
    <col min="11" max="11" width="13" style="285" customWidth="1"/>
    <col min="12" max="12" width="10.85546875" style="285" customWidth="1"/>
    <col min="13" max="13" width="11.5703125" style="285" customWidth="1"/>
    <col min="14" max="14" width="13.28515625" style="285" customWidth="1"/>
    <col min="15" max="15" width="13.140625" style="285" hidden="1" customWidth="1"/>
    <col min="16" max="16" width="12.42578125" style="285" customWidth="1"/>
    <col min="17" max="17" width="11.85546875" style="285" customWidth="1"/>
    <col min="18" max="18" width="12.7109375" style="285" customWidth="1"/>
    <col min="19" max="19" width="31.42578125" style="285" customWidth="1"/>
    <col min="20" max="20" width="16.85546875" style="285" hidden="1" customWidth="1"/>
    <col min="21" max="21" width="11.5703125" style="285" customWidth="1"/>
    <col min="22" max="22" width="13.140625" style="285" customWidth="1"/>
    <col min="23" max="23" width="11.42578125" style="285" customWidth="1"/>
    <col min="24" max="24" width="13.5703125" style="285" customWidth="1"/>
    <col min="25" max="25" width="24.28515625" customWidth="1"/>
    <col min="26" max="26" width="11.42578125" customWidth="1"/>
    <col min="27" max="27" width="10.5703125" customWidth="1"/>
    <col min="28" max="28" width="12.140625" customWidth="1"/>
    <col min="29" max="29" width="9.28515625" customWidth="1"/>
    <col min="30" max="16384" width="9.140625" style="285"/>
  </cols>
  <sheetData>
    <row r="1" spans="1:29" ht="40.5" customHeight="1" thickBot="1">
      <c r="A1" s="413" t="s">
        <v>252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379"/>
    </row>
    <row r="2" spans="1:29" ht="37.5" customHeight="1" thickBot="1">
      <c r="A2" s="414" t="s">
        <v>93</v>
      </c>
      <c r="B2" s="416" t="s">
        <v>92</v>
      </c>
      <c r="C2" s="418" t="s">
        <v>183</v>
      </c>
      <c r="D2" s="420" t="s">
        <v>251</v>
      </c>
      <c r="E2" s="421"/>
      <c r="F2" s="421"/>
      <c r="G2" s="421"/>
      <c r="H2" s="422"/>
      <c r="I2" s="423" t="s">
        <v>250</v>
      </c>
      <c r="J2" s="424"/>
      <c r="K2" s="424"/>
      <c r="L2" s="424"/>
      <c r="M2" s="425"/>
      <c r="N2" s="423" t="s">
        <v>249</v>
      </c>
      <c r="O2" s="424"/>
      <c r="P2" s="424"/>
      <c r="Q2" s="424"/>
      <c r="R2" s="425"/>
      <c r="S2" s="426" t="s">
        <v>89</v>
      </c>
      <c r="T2" s="428" t="s">
        <v>150</v>
      </c>
    </row>
    <row r="3" spans="1:29" ht="130.5" customHeight="1" thickBot="1">
      <c r="A3" s="415"/>
      <c r="B3" s="417"/>
      <c r="C3" s="419"/>
      <c r="D3" s="378" t="s">
        <v>248</v>
      </c>
      <c r="E3" s="377" t="s">
        <v>247</v>
      </c>
      <c r="F3" s="376" t="s">
        <v>246</v>
      </c>
      <c r="G3" s="376" t="s">
        <v>245</v>
      </c>
      <c r="H3" s="375" t="s">
        <v>244</v>
      </c>
      <c r="I3" s="374" t="s">
        <v>243</v>
      </c>
      <c r="J3" s="373" t="s">
        <v>242</v>
      </c>
      <c r="K3" s="372" t="s">
        <v>241</v>
      </c>
      <c r="L3" s="372" t="s">
        <v>240</v>
      </c>
      <c r="M3" s="371" t="s">
        <v>239</v>
      </c>
      <c r="N3" s="370" t="s">
        <v>238</v>
      </c>
      <c r="O3" s="369" t="s">
        <v>237</v>
      </c>
      <c r="P3" s="368" t="s">
        <v>236</v>
      </c>
      <c r="Q3" s="368" t="s">
        <v>235</v>
      </c>
      <c r="R3" s="367" t="s">
        <v>234</v>
      </c>
      <c r="S3" s="427"/>
      <c r="T3" s="429"/>
      <c r="X3" s="366" t="s">
        <v>233</v>
      </c>
      <c r="Y3" s="285"/>
      <c r="Z3" s="430" t="s">
        <v>77</v>
      </c>
      <c r="AA3" s="431"/>
      <c r="AB3" s="431"/>
      <c r="AC3" s="432"/>
    </row>
    <row r="4" spans="1:29" s="301" customFormat="1" ht="27" customHeight="1">
      <c r="A4" s="205">
        <v>1</v>
      </c>
      <c r="B4" s="433" t="s">
        <v>76</v>
      </c>
      <c r="C4" s="365" t="s">
        <v>75</v>
      </c>
      <c r="D4" s="364">
        <v>1484274</v>
      </c>
      <c r="E4" s="360">
        <v>0</v>
      </c>
      <c r="F4" s="360">
        <v>0</v>
      </c>
      <c r="G4" s="360">
        <f t="shared" ref="G4:G35" si="0">SUM(E4:F4)</f>
        <v>0</v>
      </c>
      <c r="H4" s="311">
        <f t="shared" ref="H4:H35" si="1">IF(G4=0,0,(G4/D4)*100)</f>
        <v>0</v>
      </c>
      <c r="I4" s="363">
        <v>230100</v>
      </c>
      <c r="J4" s="362">
        <v>0</v>
      </c>
      <c r="K4" s="362">
        <v>0</v>
      </c>
      <c r="L4" s="362">
        <f t="shared" ref="L4:L35" si="2">SUM(J4:K4)</f>
        <v>0</v>
      </c>
      <c r="M4" s="311">
        <f t="shared" ref="M4:M35" si="3">IF(L4=0,0,(L4/I4)*100)</f>
        <v>0</v>
      </c>
      <c r="N4" s="361">
        <v>151000</v>
      </c>
      <c r="O4" s="360">
        <v>8</v>
      </c>
      <c r="P4" s="360">
        <v>0</v>
      </c>
      <c r="Q4" s="360">
        <f t="shared" ref="Q4:Q35" si="4">SUM(O4:P4)</f>
        <v>8</v>
      </c>
      <c r="R4" s="359">
        <f t="shared" ref="R4:R35" si="5">IF(Q4=0,0,(Q4/N4)*100)</f>
        <v>5.2980132450331126E-3</v>
      </c>
      <c r="S4" s="358" t="s">
        <v>0</v>
      </c>
      <c r="T4" s="357">
        <f t="shared" ref="T4:T35" si="6">IF((H4&gt;=$X$4),100,((H4/$X$4)*100))</f>
        <v>0</v>
      </c>
      <c r="U4" s="315"/>
      <c r="X4" s="356">
        <f>AA5+(((AB25-AA25)/12)*8)</f>
        <v>86.666666666666671</v>
      </c>
      <c r="Z4" s="352">
        <v>2019</v>
      </c>
      <c r="AA4" s="352">
        <v>2020</v>
      </c>
      <c r="AB4" s="352">
        <v>2021</v>
      </c>
      <c r="AC4" s="352">
        <v>2022</v>
      </c>
    </row>
    <row r="5" spans="1:29" s="301" customFormat="1" ht="27" customHeight="1">
      <c r="A5" s="190">
        <v>2</v>
      </c>
      <c r="B5" s="434"/>
      <c r="C5" s="344" t="s">
        <v>73</v>
      </c>
      <c r="D5" s="332">
        <v>950468</v>
      </c>
      <c r="E5" s="318">
        <v>6000</v>
      </c>
      <c r="F5" s="318">
        <v>0</v>
      </c>
      <c r="G5" s="318">
        <f t="shared" si="0"/>
        <v>6000</v>
      </c>
      <c r="H5" s="323">
        <f t="shared" si="1"/>
        <v>0.63126796483416592</v>
      </c>
      <c r="I5" s="319">
        <v>630000</v>
      </c>
      <c r="J5" s="318">
        <v>1767</v>
      </c>
      <c r="K5" s="318">
        <v>0</v>
      </c>
      <c r="L5" s="318">
        <f t="shared" si="2"/>
        <v>1767</v>
      </c>
      <c r="M5" s="323">
        <f t="shared" si="3"/>
        <v>0.28047619047619049</v>
      </c>
      <c r="N5" s="319">
        <v>56000</v>
      </c>
      <c r="O5" s="318">
        <v>9411</v>
      </c>
      <c r="P5" s="318">
        <v>0</v>
      </c>
      <c r="Q5" s="318">
        <f t="shared" si="4"/>
        <v>9411</v>
      </c>
      <c r="R5" s="317">
        <f t="shared" si="5"/>
        <v>16.805357142857144</v>
      </c>
      <c r="S5" s="341" t="s">
        <v>0</v>
      </c>
      <c r="T5" s="305">
        <f t="shared" si="6"/>
        <v>0.72838611327019132</v>
      </c>
      <c r="U5" s="315"/>
      <c r="Y5" s="351" t="s">
        <v>159</v>
      </c>
      <c r="Z5" s="350">
        <v>20</v>
      </c>
      <c r="AA5" s="350">
        <v>60</v>
      </c>
      <c r="AB5" s="350">
        <v>100</v>
      </c>
      <c r="AC5" s="355"/>
    </row>
    <row r="6" spans="1:29" s="301" customFormat="1" ht="27" customHeight="1">
      <c r="A6" s="190">
        <v>3</v>
      </c>
      <c r="B6" s="434"/>
      <c r="C6" s="335" t="s">
        <v>72</v>
      </c>
      <c r="D6" s="334">
        <v>691526</v>
      </c>
      <c r="E6" s="328">
        <v>0</v>
      </c>
      <c r="F6" s="328">
        <v>0</v>
      </c>
      <c r="G6" s="328">
        <f t="shared" si="0"/>
        <v>0</v>
      </c>
      <c r="H6" s="311">
        <f t="shared" si="1"/>
        <v>0</v>
      </c>
      <c r="I6" s="329">
        <v>35935</v>
      </c>
      <c r="J6" s="328">
        <v>13618</v>
      </c>
      <c r="K6" s="328">
        <v>1741</v>
      </c>
      <c r="L6" s="328">
        <f t="shared" si="2"/>
        <v>15359</v>
      </c>
      <c r="M6" s="311">
        <f t="shared" si="3"/>
        <v>42.741060247669402</v>
      </c>
      <c r="N6" s="329">
        <v>70300</v>
      </c>
      <c r="O6" s="328">
        <v>2109</v>
      </c>
      <c r="P6" s="328">
        <v>0</v>
      </c>
      <c r="Q6" s="328">
        <f t="shared" si="4"/>
        <v>2109</v>
      </c>
      <c r="R6" s="327">
        <f t="shared" si="5"/>
        <v>3</v>
      </c>
      <c r="S6" s="326"/>
      <c r="T6" s="305">
        <f t="shared" si="6"/>
        <v>0</v>
      </c>
      <c r="U6" s="315"/>
      <c r="Y6" s="301" t="s">
        <v>71</v>
      </c>
      <c r="Z6" s="303">
        <v>2368630</v>
      </c>
      <c r="AA6" s="303">
        <v>4737260</v>
      </c>
      <c r="AB6" s="303">
        <v>4737260</v>
      </c>
      <c r="AC6" s="303"/>
    </row>
    <row r="7" spans="1:29" s="301" customFormat="1" ht="27" customHeight="1">
      <c r="A7" s="190">
        <v>4</v>
      </c>
      <c r="B7" s="434"/>
      <c r="C7" s="333" t="s">
        <v>70</v>
      </c>
      <c r="D7" s="332">
        <v>23272</v>
      </c>
      <c r="E7" s="318">
        <v>50</v>
      </c>
      <c r="F7" s="318">
        <v>10</v>
      </c>
      <c r="G7" s="318">
        <f t="shared" si="0"/>
        <v>60</v>
      </c>
      <c r="H7" s="323">
        <f t="shared" si="1"/>
        <v>0.25782055689240291</v>
      </c>
      <c r="I7" s="322">
        <v>1331</v>
      </c>
      <c r="J7" s="321">
        <v>1328</v>
      </c>
      <c r="K7" s="321">
        <v>3</v>
      </c>
      <c r="L7" s="321">
        <f t="shared" si="2"/>
        <v>1331</v>
      </c>
      <c r="M7" s="320">
        <f t="shared" si="3"/>
        <v>100</v>
      </c>
      <c r="N7" s="322">
        <v>52304</v>
      </c>
      <c r="O7" s="321">
        <v>52304</v>
      </c>
      <c r="P7" s="321">
        <v>2</v>
      </c>
      <c r="Q7" s="321">
        <f t="shared" si="4"/>
        <v>52306</v>
      </c>
      <c r="R7" s="337">
        <f t="shared" si="5"/>
        <v>100.00382379932702</v>
      </c>
      <c r="S7" s="326"/>
      <c r="T7" s="305">
        <f t="shared" si="6"/>
        <v>0.29748525795277259</v>
      </c>
      <c r="U7" s="315" t="s">
        <v>0</v>
      </c>
    </row>
    <row r="8" spans="1:29" s="301" customFormat="1" ht="27" customHeight="1">
      <c r="A8" s="190">
        <v>5</v>
      </c>
      <c r="B8" s="434"/>
      <c r="C8" s="335" t="s">
        <v>69</v>
      </c>
      <c r="D8" s="334">
        <v>342050</v>
      </c>
      <c r="E8" s="328">
        <v>23842</v>
      </c>
      <c r="F8" s="328">
        <v>78</v>
      </c>
      <c r="G8" s="328">
        <f t="shared" si="0"/>
        <v>23920</v>
      </c>
      <c r="H8" s="311">
        <f t="shared" si="1"/>
        <v>6.9931296594065193</v>
      </c>
      <c r="I8" s="322">
        <v>19855</v>
      </c>
      <c r="J8" s="321">
        <v>19510</v>
      </c>
      <c r="K8" s="321">
        <v>345</v>
      </c>
      <c r="L8" s="321">
        <f t="shared" si="2"/>
        <v>19855</v>
      </c>
      <c r="M8" s="320">
        <f t="shared" si="3"/>
        <v>100</v>
      </c>
      <c r="N8" s="322">
        <v>68395</v>
      </c>
      <c r="O8" s="321">
        <v>57282</v>
      </c>
      <c r="P8" s="321">
        <v>11113</v>
      </c>
      <c r="Q8" s="321">
        <f t="shared" si="4"/>
        <v>68395</v>
      </c>
      <c r="R8" s="337">
        <f t="shared" si="5"/>
        <v>100</v>
      </c>
      <c r="S8" s="354" t="s">
        <v>0</v>
      </c>
      <c r="T8" s="305">
        <f t="shared" si="6"/>
        <v>8.0689957608536762</v>
      </c>
      <c r="U8" s="315" t="s">
        <v>0</v>
      </c>
      <c r="Y8" s="285"/>
      <c r="Z8" s="436" t="s">
        <v>68</v>
      </c>
      <c r="AA8" s="437"/>
      <c r="AB8" s="437"/>
      <c r="AC8" s="438"/>
    </row>
    <row r="9" spans="1:29" s="301" customFormat="1" ht="27" customHeight="1">
      <c r="A9" s="190">
        <v>6</v>
      </c>
      <c r="B9" s="434"/>
      <c r="C9" s="333" t="s">
        <v>67</v>
      </c>
      <c r="D9" s="332">
        <v>93192</v>
      </c>
      <c r="E9" s="318">
        <v>22852</v>
      </c>
      <c r="F9" s="318">
        <v>237</v>
      </c>
      <c r="G9" s="318">
        <f t="shared" si="0"/>
        <v>23089</v>
      </c>
      <c r="H9" s="323">
        <f t="shared" si="1"/>
        <v>24.775731822474032</v>
      </c>
      <c r="I9" s="322">
        <v>7045</v>
      </c>
      <c r="J9" s="321">
        <v>6953</v>
      </c>
      <c r="K9" s="321">
        <v>92</v>
      </c>
      <c r="L9" s="321">
        <f t="shared" si="2"/>
        <v>7045</v>
      </c>
      <c r="M9" s="320">
        <f t="shared" si="3"/>
        <v>100</v>
      </c>
      <c r="N9" s="319">
        <v>28855</v>
      </c>
      <c r="O9" s="318">
        <v>11590</v>
      </c>
      <c r="P9" s="318">
        <v>8855</v>
      </c>
      <c r="Q9" s="318">
        <f t="shared" si="4"/>
        <v>20445</v>
      </c>
      <c r="R9" s="317">
        <f t="shared" si="5"/>
        <v>70.854271356783912</v>
      </c>
      <c r="S9" s="341" t="s">
        <v>0</v>
      </c>
      <c r="T9" s="305">
        <f t="shared" si="6"/>
        <v>28.587382872085421</v>
      </c>
      <c r="U9" s="315"/>
      <c r="Z9" s="352">
        <v>2019</v>
      </c>
      <c r="AA9" s="352">
        <v>2020</v>
      </c>
      <c r="AB9" s="352">
        <v>2021</v>
      </c>
      <c r="AC9" s="352">
        <v>2022</v>
      </c>
    </row>
    <row r="10" spans="1:29" s="301" customFormat="1" ht="27" customHeight="1">
      <c r="A10" s="190">
        <v>7</v>
      </c>
      <c r="B10" s="434"/>
      <c r="C10" s="335" t="s">
        <v>66</v>
      </c>
      <c r="D10" s="334">
        <v>17200</v>
      </c>
      <c r="E10" s="328">
        <v>5250</v>
      </c>
      <c r="F10" s="328">
        <v>100</v>
      </c>
      <c r="G10" s="328">
        <f t="shared" si="0"/>
        <v>5350</v>
      </c>
      <c r="H10" s="311">
        <f t="shared" si="1"/>
        <v>31.104651162790699</v>
      </c>
      <c r="I10" s="322">
        <v>1303</v>
      </c>
      <c r="J10" s="321">
        <v>1303</v>
      </c>
      <c r="K10" s="321">
        <v>0</v>
      </c>
      <c r="L10" s="321">
        <f t="shared" si="2"/>
        <v>1303</v>
      </c>
      <c r="M10" s="320">
        <f t="shared" si="3"/>
        <v>100</v>
      </c>
      <c r="N10" s="329">
        <v>38000</v>
      </c>
      <c r="O10" s="328">
        <v>2784</v>
      </c>
      <c r="P10" s="328">
        <v>600</v>
      </c>
      <c r="Q10" s="328">
        <f t="shared" si="4"/>
        <v>3384</v>
      </c>
      <c r="R10" s="327">
        <f t="shared" si="5"/>
        <v>8.905263157894737</v>
      </c>
      <c r="S10" s="326"/>
      <c r="T10" s="305">
        <f t="shared" si="6"/>
        <v>35.889982110912342</v>
      </c>
      <c r="U10" s="315"/>
      <c r="Y10" s="351" t="s">
        <v>159</v>
      </c>
      <c r="Z10" s="350">
        <v>25</v>
      </c>
      <c r="AA10" s="350">
        <v>50</v>
      </c>
      <c r="AB10" s="350">
        <v>75</v>
      </c>
      <c r="AC10" s="350">
        <v>100</v>
      </c>
    </row>
    <row r="11" spans="1:29" s="301" customFormat="1" ht="27" customHeight="1">
      <c r="A11" s="190">
        <v>8</v>
      </c>
      <c r="B11" s="434"/>
      <c r="C11" s="333" t="s">
        <v>65</v>
      </c>
      <c r="D11" s="332">
        <v>439181</v>
      </c>
      <c r="E11" s="318">
        <v>0</v>
      </c>
      <c r="F11" s="318">
        <v>0</v>
      </c>
      <c r="G11" s="318">
        <f t="shared" si="0"/>
        <v>0</v>
      </c>
      <c r="H11" s="323">
        <f t="shared" si="1"/>
        <v>0</v>
      </c>
      <c r="I11" s="319">
        <v>85000</v>
      </c>
      <c r="J11" s="318">
        <v>0</v>
      </c>
      <c r="K11" s="318">
        <v>0</v>
      </c>
      <c r="L11" s="318">
        <f t="shared" si="2"/>
        <v>0</v>
      </c>
      <c r="M11" s="323">
        <f t="shared" si="3"/>
        <v>0</v>
      </c>
      <c r="N11" s="319">
        <v>130000</v>
      </c>
      <c r="O11" s="318">
        <v>6</v>
      </c>
      <c r="P11" s="318">
        <v>1</v>
      </c>
      <c r="Q11" s="318">
        <f t="shared" si="4"/>
        <v>7</v>
      </c>
      <c r="R11" s="317">
        <f t="shared" si="5"/>
        <v>5.3846153846153844E-3</v>
      </c>
      <c r="S11" s="326"/>
      <c r="T11" s="305">
        <f t="shared" si="6"/>
        <v>0</v>
      </c>
      <c r="U11" s="315"/>
      <c r="Y11" s="301" t="s">
        <v>64</v>
      </c>
      <c r="Z11" s="303">
        <v>1363245</v>
      </c>
      <c r="AA11" s="303">
        <v>1363245</v>
      </c>
      <c r="AB11" s="303">
        <v>1363245</v>
      </c>
      <c r="AC11" s="303">
        <v>1363245</v>
      </c>
    </row>
    <row r="12" spans="1:29" s="301" customFormat="1" ht="27" customHeight="1">
      <c r="A12" s="190">
        <v>9</v>
      </c>
      <c r="B12" s="434"/>
      <c r="C12" s="335" t="s">
        <v>63</v>
      </c>
      <c r="D12" s="334">
        <v>168977</v>
      </c>
      <c r="E12" s="328">
        <v>0</v>
      </c>
      <c r="F12" s="328">
        <v>0</v>
      </c>
      <c r="G12" s="328">
        <f t="shared" si="0"/>
        <v>0</v>
      </c>
      <c r="H12" s="311">
        <f t="shared" si="1"/>
        <v>0</v>
      </c>
      <c r="I12" s="329">
        <v>15000</v>
      </c>
      <c r="J12" s="328">
        <v>9045</v>
      </c>
      <c r="K12" s="328">
        <v>104</v>
      </c>
      <c r="L12" s="328">
        <f t="shared" si="2"/>
        <v>9149</v>
      </c>
      <c r="M12" s="311">
        <f t="shared" si="3"/>
        <v>60.993333333333332</v>
      </c>
      <c r="N12" s="329">
        <v>62500</v>
      </c>
      <c r="O12" s="328">
        <v>12</v>
      </c>
      <c r="P12" s="328">
        <v>0</v>
      </c>
      <c r="Q12" s="328">
        <f t="shared" si="4"/>
        <v>12</v>
      </c>
      <c r="R12" s="327">
        <f t="shared" si="5"/>
        <v>1.9200000000000002E-2</v>
      </c>
      <c r="S12" s="326"/>
      <c r="T12" s="305">
        <f t="shared" si="6"/>
        <v>0</v>
      </c>
      <c r="U12" s="315"/>
    </row>
    <row r="13" spans="1:29" s="301" customFormat="1" ht="27" customHeight="1">
      <c r="A13" s="190">
        <v>10</v>
      </c>
      <c r="B13" s="434"/>
      <c r="C13" s="333" t="s">
        <v>62</v>
      </c>
      <c r="D13" s="332">
        <v>368879</v>
      </c>
      <c r="E13" s="318">
        <v>0</v>
      </c>
      <c r="F13" s="318">
        <v>0</v>
      </c>
      <c r="G13" s="318">
        <f t="shared" si="0"/>
        <v>0</v>
      </c>
      <c r="H13" s="323">
        <f t="shared" si="1"/>
        <v>0</v>
      </c>
      <c r="I13" s="319">
        <v>30000</v>
      </c>
      <c r="J13" s="318">
        <v>3296</v>
      </c>
      <c r="K13" s="318">
        <v>1</v>
      </c>
      <c r="L13" s="318">
        <f t="shared" si="2"/>
        <v>3297</v>
      </c>
      <c r="M13" s="323">
        <f t="shared" si="3"/>
        <v>10.99</v>
      </c>
      <c r="N13" s="319">
        <v>95300</v>
      </c>
      <c r="O13" s="318">
        <v>1122</v>
      </c>
      <c r="P13" s="318">
        <v>0</v>
      </c>
      <c r="Q13" s="318">
        <f t="shared" si="4"/>
        <v>1122</v>
      </c>
      <c r="R13" s="317">
        <f t="shared" si="5"/>
        <v>1.1773347324239245</v>
      </c>
      <c r="S13" s="331" t="s">
        <v>232</v>
      </c>
      <c r="T13" s="305">
        <f t="shared" si="6"/>
        <v>0</v>
      </c>
      <c r="U13" s="315"/>
      <c r="Y13" s="285"/>
      <c r="Z13" s="436" t="s">
        <v>61</v>
      </c>
      <c r="AA13" s="437"/>
      <c r="AB13" s="437"/>
      <c r="AC13" s="438"/>
    </row>
    <row r="14" spans="1:29" s="301" customFormat="1" ht="27" customHeight="1">
      <c r="A14" s="190">
        <v>11</v>
      </c>
      <c r="B14" s="434"/>
      <c r="C14" s="335" t="s">
        <v>60</v>
      </c>
      <c r="D14" s="334">
        <v>24955</v>
      </c>
      <c r="E14" s="328">
        <v>0</v>
      </c>
      <c r="F14" s="328">
        <v>0</v>
      </c>
      <c r="G14" s="328">
        <f t="shared" si="0"/>
        <v>0</v>
      </c>
      <c r="H14" s="311">
        <f t="shared" si="1"/>
        <v>0</v>
      </c>
      <c r="I14" s="329">
        <v>6000</v>
      </c>
      <c r="J14" s="328">
        <v>0</v>
      </c>
      <c r="K14" s="328">
        <v>0</v>
      </c>
      <c r="L14" s="328">
        <f t="shared" si="2"/>
        <v>0</v>
      </c>
      <c r="M14" s="311">
        <f t="shared" si="3"/>
        <v>0</v>
      </c>
      <c r="N14" s="329">
        <v>77600</v>
      </c>
      <c r="O14" s="328">
        <v>1694</v>
      </c>
      <c r="P14" s="328">
        <v>0</v>
      </c>
      <c r="Q14" s="328">
        <f t="shared" si="4"/>
        <v>1694</v>
      </c>
      <c r="R14" s="327">
        <f t="shared" si="5"/>
        <v>2.1829896907216493</v>
      </c>
      <c r="S14" s="326"/>
      <c r="T14" s="305">
        <f t="shared" si="6"/>
        <v>0</v>
      </c>
      <c r="U14" s="315"/>
      <c r="Z14" s="352">
        <v>2019</v>
      </c>
      <c r="AA14" s="352">
        <v>2020</v>
      </c>
      <c r="AB14" s="352">
        <v>2021</v>
      </c>
      <c r="AC14" s="352">
        <v>2022</v>
      </c>
    </row>
    <row r="15" spans="1:29" s="301" customFormat="1" ht="27" customHeight="1">
      <c r="A15" s="190">
        <v>12</v>
      </c>
      <c r="B15" s="434"/>
      <c r="C15" s="333" t="s">
        <v>59</v>
      </c>
      <c r="D15" s="332">
        <v>114000</v>
      </c>
      <c r="E15" s="318">
        <v>2780</v>
      </c>
      <c r="F15" s="318">
        <v>40</v>
      </c>
      <c r="G15" s="318">
        <f t="shared" si="0"/>
        <v>2820</v>
      </c>
      <c r="H15" s="323">
        <f t="shared" si="1"/>
        <v>2.4736842105263159</v>
      </c>
      <c r="I15" s="322">
        <v>13251</v>
      </c>
      <c r="J15" s="321">
        <v>13251</v>
      </c>
      <c r="K15" s="321">
        <v>0</v>
      </c>
      <c r="L15" s="321">
        <f t="shared" si="2"/>
        <v>13251</v>
      </c>
      <c r="M15" s="320">
        <f t="shared" si="3"/>
        <v>100</v>
      </c>
      <c r="N15" s="322">
        <v>37919</v>
      </c>
      <c r="O15" s="321">
        <v>37919</v>
      </c>
      <c r="P15" s="321">
        <v>0</v>
      </c>
      <c r="Q15" s="321">
        <f t="shared" si="4"/>
        <v>37919</v>
      </c>
      <c r="R15" s="337">
        <f t="shared" si="5"/>
        <v>100</v>
      </c>
      <c r="S15" s="341" t="s">
        <v>0</v>
      </c>
      <c r="T15" s="305">
        <f t="shared" si="6"/>
        <v>2.8542510121457489</v>
      </c>
      <c r="U15" s="315"/>
      <c r="Y15" s="351" t="s">
        <v>159</v>
      </c>
      <c r="Z15" s="350">
        <v>50</v>
      </c>
      <c r="AA15" s="350">
        <v>100</v>
      </c>
      <c r="AB15" s="350" t="s">
        <v>0</v>
      </c>
      <c r="AC15" s="350" t="s">
        <v>0</v>
      </c>
    </row>
    <row r="16" spans="1:29" s="301" customFormat="1" ht="27" customHeight="1">
      <c r="A16" s="190">
        <v>13</v>
      </c>
      <c r="B16" s="434"/>
      <c r="C16" s="335" t="s">
        <v>58</v>
      </c>
      <c r="D16" s="334">
        <v>314644</v>
      </c>
      <c r="E16" s="328">
        <v>5216</v>
      </c>
      <c r="F16" s="328">
        <v>210</v>
      </c>
      <c r="G16" s="328">
        <f t="shared" si="0"/>
        <v>5426</v>
      </c>
      <c r="H16" s="311">
        <f t="shared" si="1"/>
        <v>1.7244886284181489</v>
      </c>
      <c r="I16" s="329">
        <v>12374</v>
      </c>
      <c r="J16" s="328">
        <v>6480</v>
      </c>
      <c r="K16" s="328">
        <v>307</v>
      </c>
      <c r="L16" s="328">
        <f t="shared" si="2"/>
        <v>6787</v>
      </c>
      <c r="M16" s="311">
        <f t="shared" si="3"/>
        <v>54.848876676903181</v>
      </c>
      <c r="N16" s="329">
        <v>74000</v>
      </c>
      <c r="O16" s="328">
        <v>11209</v>
      </c>
      <c r="P16" s="328">
        <v>12256</v>
      </c>
      <c r="Q16" s="328">
        <f t="shared" si="4"/>
        <v>23465</v>
      </c>
      <c r="R16" s="327">
        <f t="shared" si="5"/>
        <v>31.70945945945946</v>
      </c>
      <c r="S16" s="341" t="s">
        <v>231</v>
      </c>
      <c r="T16" s="305">
        <f t="shared" si="6"/>
        <v>1.9897945712517102</v>
      </c>
      <c r="U16" s="315"/>
      <c r="V16" s="301" t="s">
        <v>0</v>
      </c>
      <c r="Y16" s="301" t="s">
        <v>57</v>
      </c>
      <c r="Z16" s="303">
        <v>2040150</v>
      </c>
      <c r="AA16" s="303">
        <v>2040150</v>
      </c>
      <c r="AB16" s="303"/>
      <c r="AC16" s="303"/>
    </row>
    <row r="17" spans="1:30" s="301" customFormat="1" ht="27" customHeight="1">
      <c r="A17" s="190">
        <v>14</v>
      </c>
      <c r="B17" s="434"/>
      <c r="C17" s="333" t="s">
        <v>195</v>
      </c>
      <c r="D17" s="332">
        <v>313142</v>
      </c>
      <c r="E17" s="318">
        <v>0</v>
      </c>
      <c r="F17" s="318">
        <v>0</v>
      </c>
      <c r="G17" s="318">
        <f t="shared" si="0"/>
        <v>0</v>
      </c>
      <c r="H17" s="323">
        <f t="shared" si="1"/>
        <v>0</v>
      </c>
      <c r="I17" s="319">
        <v>33900</v>
      </c>
      <c r="J17" s="318">
        <v>8372</v>
      </c>
      <c r="K17" s="318">
        <v>1050</v>
      </c>
      <c r="L17" s="318">
        <f t="shared" si="2"/>
        <v>9422</v>
      </c>
      <c r="M17" s="323">
        <f t="shared" si="3"/>
        <v>27.793510324483776</v>
      </c>
      <c r="N17" s="319">
        <v>114979</v>
      </c>
      <c r="O17" s="318">
        <v>0</v>
      </c>
      <c r="P17" s="318">
        <v>2</v>
      </c>
      <c r="Q17" s="318">
        <f t="shared" si="4"/>
        <v>2</v>
      </c>
      <c r="R17" s="317">
        <f t="shared" si="5"/>
        <v>1.7394480731263971E-3</v>
      </c>
      <c r="S17" s="326"/>
      <c r="T17" s="305">
        <f t="shared" si="6"/>
        <v>0</v>
      </c>
      <c r="U17" s="315"/>
      <c r="V17" s="301" t="s">
        <v>0</v>
      </c>
    </row>
    <row r="18" spans="1:30" s="301" customFormat="1" ht="27" customHeight="1">
      <c r="A18" s="190">
        <v>15</v>
      </c>
      <c r="B18" s="434"/>
      <c r="C18" s="335" t="s">
        <v>55</v>
      </c>
      <c r="D18" s="334">
        <v>72220</v>
      </c>
      <c r="E18" s="328">
        <v>0</v>
      </c>
      <c r="F18" s="328">
        <v>0</v>
      </c>
      <c r="G18" s="328">
        <f t="shared" si="0"/>
        <v>0</v>
      </c>
      <c r="H18" s="311">
        <f t="shared" si="1"/>
        <v>0</v>
      </c>
      <c r="I18" s="329">
        <v>6000</v>
      </c>
      <c r="J18" s="328">
        <v>810</v>
      </c>
      <c r="K18" s="328">
        <v>0</v>
      </c>
      <c r="L18" s="328">
        <f t="shared" si="2"/>
        <v>810</v>
      </c>
      <c r="M18" s="311">
        <f t="shared" si="3"/>
        <v>13.5</v>
      </c>
      <c r="N18" s="329">
        <v>80000</v>
      </c>
      <c r="O18" s="328">
        <v>173</v>
      </c>
      <c r="P18" s="328">
        <v>0</v>
      </c>
      <c r="Q18" s="328">
        <f t="shared" si="4"/>
        <v>173</v>
      </c>
      <c r="R18" s="327">
        <f t="shared" si="5"/>
        <v>0.21625</v>
      </c>
      <c r="S18" s="326"/>
      <c r="T18" s="305">
        <f t="shared" si="6"/>
        <v>0</v>
      </c>
      <c r="U18" s="315"/>
      <c r="Y18" s="285"/>
      <c r="Z18" s="436" t="s">
        <v>53</v>
      </c>
      <c r="AA18" s="437"/>
      <c r="AB18" s="437"/>
      <c r="AC18" s="438"/>
    </row>
    <row r="19" spans="1:30" s="301" customFormat="1" ht="27" customHeight="1">
      <c r="A19" s="190">
        <v>16</v>
      </c>
      <c r="B19" s="434"/>
      <c r="C19" s="333" t="s">
        <v>52</v>
      </c>
      <c r="D19" s="332">
        <v>213500</v>
      </c>
      <c r="E19" s="318">
        <v>0</v>
      </c>
      <c r="F19" s="318">
        <v>0</v>
      </c>
      <c r="G19" s="318">
        <f t="shared" si="0"/>
        <v>0</v>
      </c>
      <c r="H19" s="323">
        <f t="shared" si="1"/>
        <v>0</v>
      </c>
      <c r="I19" s="319">
        <v>35000</v>
      </c>
      <c r="J19" s="318">
        <v>10845</v>
      </c>
      <c r="K19" s="318">
        <v>2</v>
      </c>
      <c r="L19" s="318">
        <f t="shared" si="2"/>
        <v>10847</v>
      </c>
      <c r="M19" s="323">
        <f t="shared" si="3"/>
        <v>30.991428571428571</v>
      </c>
      <c r="N19" s="319">
        <v>70000</v>
      </c>
      <c r="O19" s="318">
        <v>8429</v>
      </c>
      <c r="P19" s="318">
        <v>2499</v>
      </c>
      <c r="Q19" s="318">
        <f t="shared" si="4"/>
        <v>10928</v>
      </c>
      <c r="R19" s="317">
        <f t="shared" si="5"/>
        <v>15.61142857142857</v>
      </c>
      <c r="S19" s="326"/>
      <c r="T19" s="305">
        <f t="shared" si="6"/>
        <v>0</v>
      </c>
      <c r="U19" s="315"/>
      <c r="Z19" s="352">
        <v>2019</v>
      </c>
      <c r="AA19" s="352">
        <v>2020</v>
      </c>
      <c r="AB19" s="352">
        <v>2021</v>
      </c>
      <c r="AC19" s="352">
        <v>2022</v>
      </c>
    </row>
    <row r="20" spans="1:30" s="301" customFormat="1" ht="27" customHeight="1">
      <c r="A20" s="190">
        <v>17</v>
      </c>
      <c r="B20" s="435"/>
      <c r="C20" s="335" t="s">
        <v>51</v>
      </c>
      <c r="D20" s="334">
        <v>218053</v>
      </c>
      <c r="E20" s="328">
        <v>1300</v>
      </c>
      <c r="F20" s="353">
        <v>0</v>
      </c>
      <c r="G20" s="328">
        <f t="shared" si="0"/>
        <v>1300</v>
      </c>
      <c r="H20" s="311">
        <f t="shared" si="1"/>
        <v>0.59618533108923066</v>
      </c>
      <c r="I20" s="329">
        <v>80000</v>
      </c>
      <c r="J20" s="328">
        <v>67</v>
      </c>
      <c r="K20" s="328">
        <v>0</v>
      </c>
      <c r="L20" s="328">
        <f t="shared" si="2"/>
        <v>67</v>
      </c>
      <c r="M20" s="311">
        <f t="shared" si="3"/>
        <v>8.3750000000000005E-2</v>
      </c>
      <c r="N20" s="329">
        <v>100000</v>
      </c>
      <c r="O20" s="328">
        <v>34</v>
      </c>
      <c r="P20" s="328">
        <v>1</v>
      </c>
      <c r="Q20" s="328">
        <f t="shared" si="4"/>
        <v>35</v>
      </c>
      <c r="R20" s="327">
        <f t="shared" si="5"/>
        <v>3.4999999999999996E-2</v>
      </c>
      <c r="S20" s="326"/>
      <c r="T20" s="305">
        <f t="shared" si="6"/>
        <v>0.68790615125680454</v>
      </c>
      <c r="U20" s="304">
        <f>SUM(D4:D20)</f>
        <v>5849533</v>
      </c>
      <c r="V20" s="303">
        <f>SUM(F4:F20)</f>
        <v>675</v>
      </c>
      <c r="W20" s="303">
        <f>SUM(G4:G20)</f>
        <v>67965</v>
      </c>
      <c r="X20" s="340">
        <f>(W20/U20)*100</f>
        <v>1.1618876241915381</v>
      </c>
      <c r="Y20" s="351" t="s">
        <v>159</v>
      </c>
      <c r="Z20" s="350">
        <v>50</v>
      </c>
      <c r="AA20" s="350">
        <v>100</v>
      </c>
      <c r="AB20" s="350" t="s">
        <v>0</v>
      </c>
      <c r="AC20" s="350" t="s">
        <v>0</v>
      </c>
    </row>
    <row r="21" spans="1:30" s="301" customFormat="1" ht="27" customHeight="1">
      <c r="A21" s="175">
        <v>18</v>
      </c>
      <c r="B21" s="440" t="s">
        <v>230</v>
      </c>
      <c r="C21" s="333" t="s">
        <v>49</v>
      </c>
      <c r="D21" s="332">
        <v>387211</v>
      </c>
      <c r="E21" s="318">
        <v>0</v>
      </c>
      <c r="F21" s="318">
        <v>0</v>
      </c>
      <c r="G21" s="318">
        <f t="shared" si="0"/>
        <v>0</v>
      </c>
      <c r="H21" s="323">
        <f t="shared" si="1"/>
        <v>0</v>
      </c>
      <c r="I21" s="319">
        <v>26650</v>
      </c>
      <c r="J21" s="318">
        <v>45</v>
      </c>
      <c r="K21" s="318">
        <v>3</v>
      </c>
      <c r="L21" s="318">
        <f t="shared" si="2"/>
        <v>48</v>
      </c>
      <c r="M21" s="323">
        <f t="shared" si="3"/>
        <v>0.1801125703564728</v>
      </c>
      <c r="N21" s="319">
        <v>54521</v>
      </c>
      <c r="O21" s="318">
        <v>2679</v>
      </c>
      <c r="P21" s="318">
        <v>0</v>
      </c>
      <c r="Q21" s="318">
        <f t="shared" si="4"/>
        <v>2679</v>
      </c>
      <c r="R21" s="317">
        <f t="shared" si="5"/>
        <v>4.9137029768346139</v>
      </c>
      <c r="S21" s="331" t="s">
        <v>0</v>
      </c>
      <c r="T21" s="305">
        <f t="shared" si="6"/>
        <v>0</v>
      </c>
      <c r="U21" s="315"/>
      <c r="Y21" s="301" t="s">
        <v>48</v>
      </c>
      <c r="Z21" s="303">
        <v>1039730</v>
      </c>
      <c r="AA21" s="303">
        <v>1039730</v>
      </c>
      <c r="AB21" s="303"/>
      <c r="AC21" s="303"/>
    </row>
    <row r="22" spans="1:30" s="301" customFormat="1" ht="27" customHeight="1">
      <c r="A22" s="175">
        <v>19</v>
      </c>
      <c r="B22" s="441"/>
      <c r="C22" s="335" t="s">
        <v>47</v>
      </c>
      <c r="D22" s="334">
        <v>49925</v>
      </c>
      <c r="E22" s="328">
        <v>22313</v>
      </c>
      <c r="F22" s="328">
        <v>0</v>
      </c>
      <c r="G22" s="328">
        <f t="shared" si="0"/>
        <v>22313</v>
      </c>
      <c r="H22" s="311">
        <f t="shared" si="1"/>
        <v>44.693039559339013</v>
      </c>
      <c r="I22" s="329">
        <v>10000</v>
      </c>
      <c r="J22" s="328">
        <v>5069</v>
      </c>
      <c r="K22" s="328">
        <v>0</v>
      </c>
      <c r="L22" s="328">
        <f t="shared" si="2"/>
        <v>5069</v>
      </c>
      <c r="M22" s="311">
        <f t="shared" si="3"/>
        <v>50.690000000000005</v>
      </c>
      <c r="N22" s="329">
        <v>15565</v>
      </c>
      <c r="O22" s="328">
        <v>10031</v>
      </c>
      <c r="P22" s="328">
        <v>0</v>
      </c>
      <c r="Q22" s="328">
        <f t="shared" si="4"/>
        <v>10031</v>
      </c>
      <c r="R22" s="327">
        <f t="shared" si="5"/>
        <v>64.445872149052363</v>
      </c>
      <c r="S22" s="326" t="s">
        <v>0</v>
      </c>
      <c r="T22" s="305">
        <f t="shared" si="6"/>
        <v>51.568891799237313</v>
      </c>
      <c r="U22" s="315"/>
    </row>
    <row r="23" spans="1:30" s="301" customFormat="1" ht="27" customHeight="1">
      <c r="A23" s="175">
        <v>20</v>
      </c>
      <c r="B23" s="441"/>
      <c r="C23" s="333" t="s">
        <v>46</v>
      </c>
      <c r="D23" s="332">
        <v>66700</v>
      </c>
      <c r="E23" s="318">
        <v>0</v>
      </c>
      <c r="F23" s="318">
        <v>0</v>
      </c>
      <c r="G23" s="318">
        <f t="shared" si="0"/>
        <v>0</v>
      </c>
      <c r="H23" s="323">
        <f t="shared" si="1"/>
        <v>0</v>
      </c>
      <c r="I23" s="319">
        <v>8500</v>
      </c>
      <c r="J23" s="318">
        <v>1190</v>
      </c>
      <c r="K23" s="318">
        <v>40</v>
      </c>
      <c r="L23" s="318">
        <f t="shared" si="2"/>
        <v>1230</v>
      </c>
      <c r="M23" s="323">
        <f t="shared" si="3"/>
        <v>14.470588235294118</v>
      </c>
      <c r="N23" s="319">
        <v>14290</v>
      </c>
      <c r="O23" s="318">
        <v>572</v>
      </c>
      <c r="P23" s="318">
        <v>0</v>
      </c>
      <c r="Q23" s="318">
        <f t="shared" si="4"/>
        <v>572</v>
      </c>
      <c r="R23" s="317">
        <f t="shared" si="5"/>
        <v>4.0027991602519242</v>
      </c>
      <c r="S23" s="341" t="s">
        <v>0</v>
      </c>
      <c r="T23" s="305">
        <f t="shared" si="6"/>
        <v>0</v>
      </c>
      <c r="U23" s="315"/>
      <c r="Y23" s="285"/>
      <c r="Z23" s="442" t="s">
        <v>45</v>
      </c>
      <c r="AA23" s="443"/>
      <c r="AB23" s="443"/>
      <c r="AC23" s="443"/>
      <c r="AD23" s="443"/>
    </row>
    <row r="24" spans="1:30" s="301" customFormat="1" ht="27" customHeight="1">
      <c r="A24" s="175">
        <v>21</v>
      </c>
      <c r="B24" s="441"/>
      <c r="C24" s="335" t="s">
        <v>44</v>
      </c>
      <c r="D24" s="334">
        <v>140419</v>
      </c>
      <c r="E24" s="328">
        <v>0</v>
      </c>
      <c r="F24" s="328">
        <v>0</v>
      </c>
      <c r="G24" s="328">
        <f t="shared" si="0"/>
        <v>0</v>
      </c>
      <c r="H24" s="311">
        <f t="shared" si="1"/>
        <v>0</v>
      </c>
      <c r="I24" s="329">
        <v>1540</v>
      </c>
      <c r="J24" s="328">
        <v>518</v>
      </c>
      <c r="K24" s="328">
        <v>1</v>
      </c>
      <c r="L24" s="328">
        <f t="shared" si="2"/>
        <v>519</v>
      </c>
      <c r="M24" s="311">
        <f t="shared" si="3"/>
        <v>33.701298701298697</v>
      </c>
      <c r="N24" s="329">
        <v>1800</v>
      </c>
      <c r="O24" s="328">
        <v>0</v>
      </c>
      <c r="P24" s="328">
        <v>0</v>
      </c>
      <c r="Q24" s="328">
        <f t="shared" si="4"/>
        <v>0</v>
      </c>
      <c r="R24" s="327">
        <f t="shared" si="5"/>
        <v>0</v>
      </c>
      <c r="S24" s="326"/>
      <c r="T24" s="305">
        <f t="shared" si="6"/>
        <v>0</v>
      </c>
      <c r="U24" s="315"/>
      <c r="Z24" s="352">
        <v>2019</v>
      </c>
      <c r="AA24" s="352">
        <v>2020</v>
      </c>
      <c r="AB24" s="352">
        <v>2021</v>
      </c>
      <c r="AC24" s="352">
        <v>2022</v>
      </c>
      <c r="AD24" s="352">
        <v>2023</v>
      </c>
    </row>
    <row r="25" spans="1:30" s="301" customFormat="1" ht="27" customHeight="1">
      <c r="A25" s="175">
        <v>22</v>
      </c>
      <c r="B25" s="441"/>
      <c r="C25" s="333" t="s">
        <v>43</v>
      </c>
      <c r="D25" s="332">
        <v>106863</v>
      </c>
      <c r="E25" s="318">
        <v>0</v>
      </c>
      <c r="F25" s="318">
        <v>0</v>
      </c>
      <c r="G25" s="318">
        <f t="shared" si="0"/>
        <v>0</v>
      </c>
      <c r="H25" s="323">
        <f t="shared" si="1"/>
        <v>0</v>
      </c>
      <c r="I25" s="319">
        <v>4500</v>
      </c>
      <c r="J25" s="318">
        <v>2154</v>
      </c>
      <c r="K25" s="318">
        <v>0</v>
      </c>
      <c r="L25" s="318">
        <f t="shared" si="2"/>
        <v>2154</v>
      </c>
      <c r="M25" s="323">
        <f t="shared" si="3"/>
        <v>47.866666666666667</v>
      </c>
      <c r="N25" s="319">
        <v>28670</v>
      </c>
      <c r="O25" s="318">
        <v>730</v>
      </c>
      <c r="P25" s="318">
        <v>1007</v>
      </c>
      <c r="Q25" s="318">
        <f t="shared" si="4"/>
        <v>1737</v>
      </c>
      <c r="R25" s="317">
        <f t="shared" si="5"/>
        <v>6.0585978374607601</v>
      </c>
      <c r="S25" s="331" t="s">
        <v>229</v>
      </c>
      <c r="T25" s="305">
        <f t="shared" si="6"/>
        <v>0</v>
      </c>
      <c r="U25" s="315"/>
      <c r="Y25" s="351" t="s">
        <v>159</v>
      </c>
      <c r="Z25" s="350">
        <v>20</v>
      </c>
      <c r="AA25" s="350">
        <v>60</v>
      </c>
      <c r="AB25" s="350">
        <v>100</v>
      </c>
      <c r="AC25" s="350" t="s">
        <v>0</v>
      </c>
      <c r="AD25" s="350" t="s">
        <v>0</v>
      </c>
    </row>
    <row r="26" spans="1:30" s="301" customFormat="1" ht="27" customHeight="1">
      <c r="A26" s="175">
        <v>23</v>
      </c>
      <c r="B26" s="441"/>
      <c r="C26" s="335" t="s">
        <v>41</v>
      </c>
      <c r="D26" s="334">
        <v>28934</v>
      </c>
      <c r="E26" s="328">
        <v>0</v>
      </c>
      <c r="F26" s="328">
        <v>0</v>
      </c>
      <c r="G26" s="328">
        <f t="shared" si="0"/>
        <v>0</v>
      </c>
      <c r="H26" s="311">
        <f t="shared" si="1"/>
        <v>0</v>
      </c>
      <c r="I26" s="329">
        <v>6320</v>
      </c>
      <c r="J26" s="328">
        <v>0</v>
      </c>
      <c r="K26" s="328">
        <v>0</v>
      </c>
      <c r="L26" s="328">
        <f t="shared" si="2"/>
        <v>0</v>
      </c>
      <c r="M26" s="311">
        <f t="shared" si="3"/>
        <v>0</v>
      </c>
      <c r="N26" s="329">
        <v>9714</v>
      </c>
      <c r="O26" s="328">
        <v>0</v>
      </c>
      <c r="P26" s="328">
        <v>0</v>
      </c>
      <c r="Q26" s="328">
        <f t="shared" si="4"/>
        <v>0</v>
      </c>
      <c r="R26" s="327">
        <f t="shared" si="5"/>
        <v>0</v>
      </c>
      <c r="S26" s="326"/>
      <c r="T26" s="305">
        <f t="shared" si="6"/>
        <v>0</v>
      </c>
      <c r="U26" s="304">
        <f>SUM(D21:D26)</f>
        <v>780052</v>
      </c>
      <c r="V26" s="303">
        <f>SUM(F21:F26)</f>
        <v>0</v>
      </c>
      <c r="W26" s="303">
        <f>SUM(G21:G26)</f>
        <v>22313</v>
      </c>
      <c r="X26" s="340">
        <f>(W26/U26)*100</f>
        <v>2.860450328952429</v>
      </c>
      <c r="Y26" s="301" t="s">
        <v>40</v>
      </c>
      <c r="Z26" s="303">
        <v>50685630</v>
      </c>
      <c r="AA26" s="303">
        <v>50685630</v>
      </c>
      <c r="AB26" s="303">
        <v>50685630</v>
      </c>
      <c r="AC26" s="303"/>
      <c r="AD26" s="303"/>
    </row>
    <row r="27" spans="1:30" s="301" customFormat="1" ht="27" customHeight="1">
      <c r="A27" s="190">
        <v>24</v>
      </c>
      <c r="B27" s="444" t="s">
        <v>39</v>
      </c>
      <c r="C27" s="333" t="s">
        <v>38</v>
      </c>
      <c r="D27" s="332">
        <v>360000</v>
      </c>
      <c r="E27" s="318">
        <v>0</v>
      </c>
      <c r="F27" s="318">
        <v>0</v>
      </c>
      <c r="G27" s="318">
        <f t="shared" si="0"/>
        <v>0</v>
      </c>
      <c r="H27" s="323">
        <f t="shared" si="1"/>
        <v>0</v>
      </c>
      <c r="I27" s="319">
        <v>34800</v>
      </c>
      <c r="J27" s="318">
        <v>2305</v>
      </c>
      <c r="K27" s="318">
        <v>0</v>
      </c>
      <c r="L27" s="318">
        <f t="shared" si="2"/>
        <v>2305</v>
      </c>
      <c r="M27" s="323">
        <f t="shared" si="3"/>
        <v>6.6235632183908049</v>
      </c>
      <c r="N27" s="319">
        <v>82621</v>
      </c>
      <c r="O27" s="318">
        <v>21990</v>
      </c>
      <c r="P27" s="318">
        <v>6808</v>
      </c>
      <c r="Q27" s="318">
        <f t="shared" si="4"/>
        <v>28798</v>
      </c>
      <c r="R27" s="317">
        <f t="shared" si="5"/>
        <v>34.855545200372781</v>
      </c>
      <c r="S27" s="347" t="s">
        <v>228</v>
      </c>
      <c r="T27" s="305">
        <f t="shared" si="6"/>
        <v>0</v>
      </c>
      <c r="U27" s="315"/>
      <c r="V27" s="315" t="s">
        <v>0</v>
      </c>
      <c r="Y27" s="349" t="s">
        <v>227</v>
      </c>
      <c r="Z27" s="19">
        <v>0</v>
      </c>
      <c r="AA27" s="19">
        <v>0</v>
      </c>
      <c r="AB27" s="348">
        <v>2385375</v>
      </c>
      <c r="AC27" s="19"/>
    </row>
    <row r="28" spans="1:30" s="301" customFormat="1" ht="27" customHeight="1">
      <c r="A28" s="190">
        <v>25</v>
      </c>
      <c r="B28" s="434"/>
      <c r="C28" s="335" t="s">
        <v>36</v>
      </c>
      <c r="D28" s="334">
        <v>305000</v>
      </c>
      <c r="E28" s="328">
        <v>0</v>
      </c>
      <c r="F28" s="328">
        <v>0</v>
      </c>
      <c r="G28" s="328">
        <f t="shared" si="0"/>
        <v>0</v>
      </c>
      <c r="H28" s="311">
        <f t="shared" si="1"/>
        <v>0</v>
      </c>
      <c r="I28" s="322">
        <v>31696</v>
      </c>
      <c r="J28" s="321">
        <v>30763</v>
      </c>
      <c r="K28" s="321">
        <v>933</v>
      </c>
      <c r="L28" s="321">
        <f t="shared" si="2"/>
        <v>31696</v>
      </c>
      <c r="M28" s="320">
        <f t="shared" si="3"/>
        <v>100</v>
      </c>
      <c r="N28" s="329">
        <v>100000</v>
      </c>
      <c r="O28" s="328">
        <v>18163</v>
      </c>
      <c r="P28" s="328">
        <v>0</v>
      </c>
      <c r="Q28" s="328">
        <f t="shared" si="4"/>
        <v>18163</v>
      </c>
      <c r="R28" s="327">
        <f t="shared" si="5"/>
        <v>18.163</v>
      </c>
      <c r="S28" s="347" t="s">
        <v>226</v>
      </c>
      <c r="T28" s="305">
        <f t="shared" si="6"/>
        <v>0</v>
      </c>
      <c r="U28" s="315"/>
      <c r="Y28" s="19"/>
      <c r="Z28" s="19"/>
      <c r="AA28" s="19"/>
      <c r="AB28" s="346">
        <v>0.2</v>
      </c>
      <c r="AC28" s="346">
        <v>0.4</v>
      </c>
      <c r="AD28" s="345">
        <v>0.4</v>
      </c>
    </row>
    <row r="29" spans="1:30" s="301" customFormat="1" ht="27" customHeight="1">
      <c r="A29" s="190">
        <v>26</v>
      </c>
      <c r="B29" s="434"/>
      <c r="C29" s="344" t="s">
        <v>35</v>
      </c>
      <c r="D29" s="338">
        <v>358833</v>
      </c>
      <c r="E29" s="318">
        <v>0</v>
      </c>
      <c r="F29" s="318">
        <v>0</v>
      </c>
      <c r="G29" s="318">
        <f t="shared" si="0"/>
        <v>0</v>
      </c>
      <c r="H29" s="323">
        <f t="shared" si="1"/>
        <v>0</v>
      </c>
      <c r="I29" s="319">
        <v>40000</v>
      </c>
      <c r="J29" s="318">
        <v>4</v>
      </c>
      <c r="K29" s="318">
        <v>0</v>
      </c>
      <c r="L29" s="318">
        <f t="shared" si="2"/>
        <v>4</v>
      </c>
      <c r="M29" s="323">
        <f t="shared" si="3"/>
        <v>0.01</v>
      </c>
      <c r="N29" s="319">
        <v>21000</v>
      </c>
      <c r="O29" s="318">
        <v>0</v>
      </c>
      <c r="P29" s="318">
        <v>4</v>
      </c>
      <c r="Q29" s="318">
        <f t="shared" si="4"/>
        <v>4</v>
      </c>
      <c r="R29" s="317">
        <f t="shared" si="5"/>
        <v>1.9047619047619049E-2</v>
      </c>
      <c r="S29" s="326"/>
      <c r="T29" s="305">
        <f t="shared" si="6"/>
        <v>0</v>
      </c>
      <c r="U29" s="315"/>
      <c r="Y29" s="19"/>
      <c r="Z29" s="19"/>
      <c r="AA29" s="19"/>
      <c r="AB29" s="19"/>
      <c r="AC29" s="19"/>
    </row>
    <row r="30" spans="1:30" s="301" customFormat="1" ht="42" customHeight="1">
      <c r="A30" s="190">
        <v>27</v>
      </c>
      <c r="B30" s="434"/>
      <c r="C30" s="335" t="s">
        <v>34</v>
      </c>
      <c r="D30" s="334">
        <v>31789</v>
      </c>
      <c r="E30" s="328">
        <v>100</v>
      </c>
      <c r="F30" s="328">
        <v>0</v>
      </c>
      <c r="G30" s="328">
        <f t="shared" si="0"/>
        <v>100</v>
      </c>
      <c r="H30" s="311">
        <f t="shared" si="1"/>
        <v>0.31457422378810285</v>
      </c>
      <c r="I30" s="322">
        <v>1839</v>
      </c>
      <c r="J30" s="321">
        <v>897</v>
      </c>
      <c r="K30" s="321">
        <v>942</v>
      </c>
      <c r="L30" s="321">
        <f t="shared" si="2"/>
        <v>1839</v>
      </c>
      <c r="M30" s="320">
        <f t="shared" si="3"/>
        <v>100</v>
      </c>
      <c r="N30" s="329">
        <v>63000</v>
      </c>
      <c r="O30" s="328">
        <v>12164</v>
      </c>
      <c r="P30" s="328">
        <v>7475</v>
      </c>
      <c r="Q30" s="328">
        <f t="shared" si="4"/>
        <v>19639</v>
      </c>
      <c r="R30" s="327">
        <f t="shared" si="5"/>
        <v>31.173015873015874</v>
      </c>
      <c r="S30" s="316" t="s">
        <v>225</v>
      </c>
      <c r="T30" s="305">
        <f t="shared" si="6"/>
        <v>0.36297025821704171</v>
      </c>
      <c r="U30" s="315"/>
      <c r="Y30" s="19"/>
      <c r="Z30" s="19"/>
      <c r="AA30" s="19"/>
      <c r="AB30" s="19"/>
      <c r="AC30" s="19"/>
    </row>
    <row r="31" spans="1:30" s="301" customFormat="1" ht="27" customHeight="1">
      <c r="A31" s="190">
        <v>28</v>
      </c>
      <c r="B31" s="434"/>
      <c r="C31" s="333" t="s">
        <v>33</v>
      </c>
      <c r="D31" s="332">
        <v>427832</v>
      </c>
      <c r="E31" s="318">
        <v>0</v>
      </c>
      <c r="F31" s="318">
        <v>0</v>
      </c>
      <c r="G31" s="318">
        <f t="shared" si="0"/>
        <v>0</v>
      </c>
      <c r="H31" s="323">
        <f t="shared" si="1"/>
        <v>0</v>
      </c>
      <c r="I31" s="319">
        <v>100000</v>
      </c>
      <c r="J31" s="318">
        <v>11541</v>
      </c>
      <c r="K31" s="318">
        <v>408</v>
      </c>
      <c r="L31" s="318">
        <f t="shared" si="2"/>
        <v>11949</v>
      </c>
      <c r="M31" s="323">
        <f t="shared" si="3"/>
        <v>11.949</v>
      </c>
      <c r="N31" s="319">
        <v>73906</v>
      </c>
      <c r="O31" s="318">
        <v>13999</v>
      </c>
      <c r="P31" s="318">
        <v>2104</v>
      </c>
      <c r="Q31" s="318">
        <f t="shared" si="4"/>
        <v>16103</v>
      </c>
      <c r="R31" s="317">
        <f t="shared" si="5"/>
        <v>21.788488079452279</v>
      </c>
      <c r="S31" s="326"/>
      <c r="T31" s="305">
        <f t="shared" si="6"/>
        <v>0</v>
      </c>
      <c r="U31" s="315"/>
      <c r="Y31" s="19"/>
      <c r="Z31" s="19"/>
      <c r="AA31" s="19"/>
      <c r="AB31" s="19"/>
      <c r="AC31" s="19"/>
    </row>
    <row r="32" spans="1:30" s="301" customFormat="1" ht="27" customHeight="1">
      <c r="A32" s="190">
        <v>29</v>
      </c>
      <c r="B32" s="434"/>
      <c r="C32" s="335" t="s">
        <v>32</v>
      </c>
      <c r="D32" s="334">
        <v>108000</v>
      </c>
      <c r="E32" s="328">
        <v>0</v>
      </c>
      <c r="F32" s="328">
        <v>0</v>
      </c>
      <c r="G32" s="328">
        <f t="shared" si="0"/>
        <v>0</v>
      </c>
      <c r="H32" s="311">
        <f t="shared" si="1"/>
        <v>0</v>
      </c>
      <c r="I32" s="329">
        <v>70000</v>
      </c>
      <c r="J32" s="328">
        <v>703</v>
      </c>
      <c r="K32" s="328">
        <v>0</v>
      </c>
      <c r="L32" s="328">
        <f t="shared" si="2"/>
        <v>703</v>
      </c>
      <c r="M32" s="311">
        <f t="shared" si="3"/>
        <v>1.0042857142857142</v>
      </c>
      <c r="N32" s="329">
        <v>160000</v>
      </c>
      <c r="O32" s="328">
        <v>1</v>
      </c>
      <c r="P32" s="328">
        <v>12</v>
      </c>
      <c r="Q32" s="328">
        <f t="shared" si="4"/>
        <v>13</v>
      </c>
      <c r="R32" s="327">
        <f t="shared" si="5"/>
        <v>8.1250000000000003E-3</v>
      </c>
      <c r="S32" s="326"/>
      <c r="T32" s="305">
        <f t="shared" si="6"/>
        <v>0</v>
      </c>
      <c r="U32" s="315"/>
      <c r="Y32" s="19"/>
      <c r="Z32" s="19"/>
      <c r="AA32" s="19"/>
      <c r="AB32" s="19"/>
      <c r="AC32" s="19"/>
    </row>
    <row r="33" spans="1:29" s="301" customFormat="1" ht="27" customHeight="1">
      <c r="A33" s="190">
        <v>30</v>
      </c>
      <c r="B33" s="434"/>
      <c r="C33" s="333" t="s">
        <v>30</v>
      </c>
      <c r="D33" s="332">
        <v>201566</v>
      </c>
      <c r="E33" s="318">
        <v>5580</v>
      </c>
      <c r="F33" s="318">
        <v>0</v>
      </c>
      <c r="G33" s="318">
        <f t="shared" si="0"/>
        <v>5580</v>
      </c>
      <c r="H33" s="323">
        <f t="shared" si="1"/>
        <v>2.7683240229006878</v>
      </c>
      <c r="I33" s="322">
        <v>15468</v>
      </c>
      <c r="J33" s="321">
        <v>15356</v>
      </c>
      <c r="K33" s="321">
        <v>112</v>
      </c>
      <c r="L33" s="321">
        <f t="shared" si="2"/>
        <v>15468</v>
      </c>
      <c r="M33" s="320">
        <f t="shared" si="3"/>
        <v>100</v>
      </c>
      <c r="N33" s="319">
        <v>55000</v>
      </c>
      <c r="O33" s="318">
        <v>2187</v>
      </c>
      <c r="P33" s="318">
        <v>134</v>
      </c>
      <c r="Q33" s="318">
        <f t="shared" si="4"/>
        <v>2321</v>
      </c>
      <c r="R33" s="317">
        <f t="shared" si="5"/>
        <v>4.22</v>
      </c>
      <c r="S33" s="331" t="s">
        <v>0</v>
      </c>
      <c r="T33" s="305">
        <f t="shared" si="6"/>
        <v>3.1942200264238703</v>
      </c>
      <c r="U33" s="315"/>
      <c r="V33" s="343"/>
      <c r="W33" s="343"/>
      <c r="X33" s="343"/>
      <c r="Y33" s="19"/>
      <c r="Z33" s="19"/>
      <c r="AA33" s="19"/>
      <c r="AB33" s="19"/>
      <c r="AC33" s="19"/>
    </row>
    <row r="34" spans="1:29" s="301" customFormat="1" ht="27" customHeight="1">
      <c r="A34" s="190">
        <v>31</v>
      </c>
      <c r="B34" s="434"/>
      <c r="C34" s="335" t="s">
        <v>29</v>
      </c>
      <c r="D34" s="334">
        <v>64191</v>
      </c>
      <c r="E34" s="328">
        <v>0</v>
      </c>
      <c r="F34" s="328">
        <v>0</v>
      </c>
      <c r="G34" s="328">
        <f t="shared" si="0"/>
        <v>0</v>
      </c>
      <c r="H34" s="311">
        <f t="shared" si="1"/>
        <v>0</v>
      </c>
      <c r="I34" s="329">
        <v>2880</v>
      </c>
      <c r="J34" s="328">
        <v>684</v>
      </c>
      <c r="K34" s="328">
        <v>255</v>
      </c>
      <c r="L34" s="328">
        <f t="shared" si="2"/>
        <v>939</v>
      </c>
      <c r="M34" s="311">
        <f t="shared" si="3"/>
        <v>32.604166666666664</v>
      </c>
      <c r="N34" s="329">
        <v>151000</v>
      </c>
      <c r="O34" s="328">
        <v>416</v>
      </c>
      <c r="P34" s="328">
        <v>420</v>
      </c>
      <c r="Q34" s="328">
        <f t="shared" si="4"/>
        <v>836</v>
      </c>
      <c r="R34" s="327">
        <f t="shared" si="5"/>
        <v>0.55364238410596023</v>
      </c>
      <c r="S34" s="326"/>
      <c r="T34" s="305">
        <f t="shared" si="6"/>
        <v>0</v>
      </c>
      <c r="U34" s="315"/>
      <c r="Y34" s="19"/>
      <c r="Z34" s="19"/>
      <c r="AA34" s="19"/>
      <c r="AB34" s="19"/>
      <c r="AC34" s="19"/>
    </row>
    <row r="35" spans="1:29" s="301" customFormat="1" ht="27" customHeight="1">
      <c r="A35" s="190">
        <v>32</v>
      </c>
      <c r="B35" s="434"/>
      <c r="C35" s="333" t="s">
        <v>28</v>
      </c>
      <c r="D35" s="338">
        <v>442090</v>
      </c>
      <c r="E35" s="318">
        <v>0</v>
      </c>
      <c r="F35" s="318">
        <v>0</v>
      </c>
      <c r="G35" s="318">
        <f t="shared" si="0"/>
        <v>0</v>
      </c>
      <c r="H35" s="323">
        <f t="shared" si="1"/>
        <v>0</v>
      </c>
      <c r="I35" s="319">
        <v>110523</v>
      </c>
      <c r="J35" s="318">
        <v>3197</v>
      </c>
      <c r="K35" s="318">
        <v>16</v>
      </c>
      <c r="L35" s="318">
        <f t="shared" si="2"/>
        <v>3213</v>
      </c>
      <c r="M35" s="323">
        <f t="shared" si="3"/>
        <v>2.9070872126163785</v>
      </c>
      <c r="N35" s="319">
        <v>77579</v>
      </c>
      <c r="O35" s="318">
        <v>0</v>
      </c>
      <c r="P35" s="318">
        <v>0</v>
      </c>
      <c r="Q35" s="318">
        <f t="shared" si="4"/>
        <v>0</v>
      </c>
      <c r="R35" s="317">
        <f t="shared" si="5"/>
        <v>0</v>
      </c>
      <c r="S35" s="331" t="s">
        <v>0</v>
      </c>
      <c r="T35" s="305">
        <f t="shared" si="6"/>
        <v>0</v>
      </c>
      <c r="U35" s="315"/>
      <c r="Y35" s="19"/>
      <c r="Z35" s="19"/>
      <c r="AA35" s="19"/>
      <c r="AB35" s="19"/>
      <c r="AC35" s="19"/>
    </row>
    <row r="36" spans="1:29" s="301" customFormat="1" ht="27" customHeight="1">
      <c r="A36" s="190">
        <v>33</v>
      </c>
      <c r="B36" s="434"/>
      <c r="C36" s="335" t="s">
        <v>27</v>
      </c>
      <c r="D36" s="334">
        <v>188242</v>
      </c>
      <c r="E36" s="328">
        <v>10960</v>
      </c>
      <c r="F36" s="328">
        <v>200</v>
      </c>
      <c r="G36" s="328">
        <f t="shared" ref="G36:G58" si="7">SUM(E36:F36)</f>
        <v>11160</v>
      </c>
      <c r="H36" s="311">
        <f t="shared" ref="H36:H59" si="8">IF(G36=0,0,(G36/D36)*100)</f>
        <v>5.928538795805399</v>
      </c>
      <c r="I36" s="329">
        <v>30590</v>
      </c>
      <c r="J36" s="328">
        <v>1437</v>
      </c>
      <c r="K36" s="328">
        <v>832</v>
      </c>
      <c r="L36" s="328">
        <f t="shared" ref="L36:L58" si="9">SUM(J36:K36)</f>
        <v>2269</v>
      </c>
      <c r="M36" s="311">
        <f t="shared" ref="M36:M59" si="10">IF(L36=0,0,(L36/I36)*100)</f>
        <v>7.4174566851912385</v>
      </c>
      <c r="N36" s="329">
        <v>60998</v>
      </c>
      <c r="O36" s="328">
        <v>29177</v>
      </c>
      <c r="P36" s="328">
        <v>0</v>
      </c>
      <c r="Q36" s="328">
        <f t="shared" ref="Q36:Q54" si="11">SUM(O36:P36)</f>
        <v>29177</v>
      </c>
      <c r="R36" s="327">
        <f t="shared" ref="R36:R59" si="12">IF(Q36=0,0,(Q36/N36)*100)</f>
        <v>47.832715826748419</v>
      </c>
      <c r="S36" s="316" t="s">
        <v>0</v>
      </c>
      <c r="T36" s="305">
        <f t="shared" ref="T36:T59" si="13">IF((H36&gt;=$X$4),100,((H36/$X$4)*100))</f>
        <v>6.8406216874677686</v>
      </c>
      <c r="U36" s="315"/>
      <c r="Y36" s="19"/>
      <c r="Z36" s="19"/>
      <c r="AA36" s="19"/>
      <c r="AB36" s="19"/>
      <c r="AC36" s="19"/>
    </row>
    <row r="37" spans="1:29" s="301" customFormat="1" ht="41.25" customHeight="1">
      <c r="A37" s="190">
        <v>34</v>
      </c>
      <c r="B37" s="434"/>
      <c r="C37" s="333" t="s">
        <v>26</v>
      </c>
      <c r="D37" s="332">
        <v>51513</v>
      </c>
      <c r="E37" s="318">
        <v>4378</v>
      </c>
      <c r="F37" s="318">
        <v>0</v>
      </c>
      <c r="G37" s="318">
        <f t="shared" si="7"/>
        <v>4378</v>
      </c>
      <c r="H37" s="323">
        <f t="shared" si="8"/>
        <v>8.4988255391842831</v>
      </c>
      <c r="I37" s="319">
        <v>13000</v>
      </c>
      <c r="J37" s="318">
        <v>607</v>
      </c>
      <c r="K37" s="318">
        <v>138</v>
      </c>
      <c r="L37" s="318">
        <f t="shared" si="9"/>
        <v>745</v>
      </c>
      <c r="M37" s="323">
        <f t="shared" si="10"/>
        <v>5.7307692307692308</v>
      </c>
      <c r="N37" s="319">
        <v>22000</v>
      </c>
      <c r="O37" s="318">
        <v>16175</v>
      </c>
      <c r="P37" s="318">
        <v>2265</v>
      </c>
      <c r="Q37" s="318">
        <f t="shared" si="11"/>
        <v>18440</v>
      </c>
      <c r="R37" s="337">
        <f t="shared" si="12"/>
        <v>83.818181818181813</v>
      </c>
      <c r="S37" s="316" t="s">
        <v>224</v>
      </c>
      <c r="T37" s="305">
        <f t="shared" si="13"/>
        <v>9.8063371605972485</v>
      </c>
      <c r="U37" s="315"/>
      <c r="Y37" s="19"/>
      <c r="Z37" s="19"/>
      <c r="AA37" s="19"/>
      <c r="AB37" s="19"/>
      <c r="AC37" s="19"/>
    </row>
    <row r="38" spans="1:29" s="301" customFormat="1" ht="31.5" customHeight="1">
      <c r="A38" s="190">
        <v>35</v>
      </c>
      <c r="B38" s="434"/>
      <c r="C38" s="335" t="s">
        <v>25</v>
      </c>
      <c r="D38" s="334">
        <v>251652</v>
      </c>
      <c r="E38" s="328">
        <v>4700</v>
      </c>
      <c r="F38" s="328">
        <v>0</v>
      </c>
      <c r="G38" s="328">
        <f t="shared" si="7"/>
        <v>4700</v>
      </c>
      <c r="H38" s="311">
        <f t="shared" si="8"/>
        <v>1.8676585125490757</v>
      </c>
      <c r="I38" s="329">
        <v>30000</v>
      </c>
      <c r="J38" s="328">
        <v>12430</v>
      </c>
      <c r="K38" s="328">
        <v>67</v>
      </c>
      <c r="L38" s="328">
        <f t="shared" si="9"/>
        <v>12497</v>
      </c>
      <c r="M38" s="311">
        <f t="shared" si="10"/>
        <v>41.656666666666666</v>
      </c>
      <c r="N38" s="329">
        <v>95000</v>
      </c>
      <c r="O38" s="328">
        <v>5386</v>
      </c>
      <c r="P38" s="328">
        <v>96</v>
      </c>
      <c r="Q38" s="328">
        <f t="shared" si="11"/>
        <v>5482</v>
      </c>
      <c r="R38" s="327">
        <f t="shared" si="12"/>
        <v>5.7705263157894739</v>
      </c>
      <c r="S38" s="336" t="s">
        <v>223</v>
      </c>
      <c r="T38" s="305">
        <f t="shared" si="13"/>
        <v>2.1549905914027794</v>
      </c>
      <c r="U38" s="315"/>
      <c r="Y38" s="19"/>
      <c r="Z38" s="19"/>
      <c r="AA38" s="19"/>
      <c r="AB38" s="19"/>
      <c r="AC38" s="19"/>
    </row>
    <row r="39" spans="1:29" s="301" customFormat="1" ht="27" customHeight="1">
      <c r="A39" s="190">
        <v>36</v>
      </c>
      <c r="B39" s="434"/>
      <c r="C39" s="333" t="s">
        <v>24</v>
      </c>
      <c r="D39" s="332">
        <v>62487</v>
      </c>
      <c r="E39" s="318">
        <v>0</v>
      </c>
      <c r="F39" s="318">
        <v>0</v>
      </c>
      <c r="G39" s="318">
        <f t="shared" si="7"/>
        <v>0</v>
      </c>
      <c r="H39" s="323">
        <f t="shared" si="8"/>
        <v>0</v>
      </c>
      <c r="I39" s="322">
        <v>5630</v>
      </c>
      <c r="J39" s="321">
        <v>5630</v>
      </c>
      <c r="K39" s="321">
        <v>0</v>
      </c>
      <c r="L39" s="321">
        <f t="shared" si="9"/>
        <v>5630</v>
      </c>
      <c r="M39" s="320">
        <f t="shared" si="10"/>
        <v>100</v>
      </c>
      <c r="N39" s="319">
        <v>31500</v>
      </c>
      <c r="O39" s="318">
        <v>8159</v>
      </c>
      <c r="P39" s="318">
        <v>0</v>
      </c>
      <c r="Q39" s="318">
        <f t="shared" si="11"/>
        <v>8159</v>
      </c>
      <c r="R39" s="317">
        <f t="shared" si="12"/>
        <v>25.901587301587302</v>
      </c>
      <c r="S39" s="342" t="s">
        <v>0</v>
      </c>
      <c r="T39" s="305">
        <f t="shared" si="13"/>
        <v>0</v>
      </c>
      <c r="U39" s="315"/>
      <c r="Y39" s="19"/>
      <c r="Z39" s="19"/>
      <c r="AA39" s="19"/>
      <c r="AB39" s="19"/>
      <c r="AC39" s="19"/>
    </row>
    <row r="40" spans="1:29" s="301" customFormat="1" ht="27" customHeight="1">
      <c r="A40" s="190">
        <v>37</v>
      </c>
      <c r="B40" s="434"/>
      <c r="C40" s="335" t="s">
        <v>23</v>
      </c>
      <c r="D40" s="334">
        <v>46114</v>
      </c>
      <c r="E40" s="328">
        <v>0</v>
      </c>
      <c r="F40" s="328">
        <v>0</v>
      </c>
      <c r="G40" s="328">
        <f t="shared" si="7"/>
        <v>0</v>
      </c>
      <c r="H40" s="311">
        <f t="shared" si="8"/>
        <v>0</v>
      </c>
      <c r="I40" s="322">
        <v>3457</v>
      </c>
      <c r="J40" s="321">
        <v>3457</v>
      </c>
      <c r="K40" s="321">
        <v>0</v>
      </c>
      <c r="L40" s="321">
        <f t="shared" si="9"/>
        <v>3457</v>
      </c>
      <c r="M40" s="320">
        <f t="shared" si="10"/>
        <v>100</v>
      </c>
      <c r="N40" s="329">
        <v>76109</v>
      </c>
      <c r="O40" s="328">
        <v>31067</v>
      </c>
      <c r="P40" s="328">
        <v>3</v>
      </c>
      <c r="Q40" s="328">
        <f t="shared" si="11"/>
        <v>31070</v>
      </c>
      <c r="R40" s="327">
        <f t="shared" si="12"/>
        <v>40.823030127842962</v>
      </c>
      <c r="S40" s="326" t="s">
        <v>0</v>
      </c>
      <c r="T40" s="305">
        <f t="shared" si="13"/>
        <v>0</v>
      </c>
      <c r="U40" s="315"/>
      <c r="Y40" s="19"/>
      <c r="Z40" s="19"/>
      <c r="AA40" s="19"/>
      <c r="AB40" s="19"/>
      <c r="AC40" s="19"/>
    </row>
    <row r="41" spans="1:29" s="301" customFormat="1" ht="27" customHeight="1">
      <c r="A41" s="190">
        <v>38</v>
      </c>
      <c r="B41" s="434"/>
      <c r="C41" s="333" t="s">
        <v>22</v>
      </c>
      <c r="D41" s="332">
        <v>52259</v>
      </c>
      <c r="E41" s="318">
        <v>190</v>
      </c>
      <c r="F41" s="318">
        <v>0</v>
      </c>
      <c r="G41" s="318">
        <f t="shared" si="7"/>
        <v>190</v>
      </c>
      <c r="H41" s="323">
        <f t="shared" si="8"/>
        <v>0.36357373849480473</v>
      </c>
      <c r="I41" s="319">
        <v>6000</v>
      </c>
      <c r="J41" s="318">
        <v>1751</v>
      </c>
      <c r="K41" s="318">
        <v>395</v>
      </c>
      <c r="L41" s="318">
        <f t="shared" si="9"/>
        <v>2146</v>
      </c>
      <c r="M41" s="323">
        <f t="shared" si="10"/>
        <v>35.766666666666666</v>
      </c>
      <c r="N41" s="319">
        <v>93860</v>
      </c>
      <c r="O41" s="318">
        <v>993</v>
      </c>
      <c r="P41" s="318">
        <v>3</v>
      </c>
      <c r="Q41" s="318">
        <f t="shared" si="11"/>
        <v>996</v>
      </c>
      <c r="R41" s="317">
        <f t="shared" si="12"/>
        <v>1.0611549115704242</v>
      </c>
      <c r="S41" s="326"/>
      <c r="T41" s="305">
        <f t="shared" si="13"/>
        <v>0.41950815980169776</v>
      </c>
      <c r="U41" s="315"/>
      <c r="Y41" s="19"/>
      <c r="Z41" s="19"/>
      <c r="AA41" s="19"/>
      <c r="AB41" s="19"/>
      <c r="AC41" s="19"/>
    </row>
    <row r="42" spans="1:29" s="301" customFormat="1" ht="27" customHeight="1">
      <c r="A42" s="190">
        <v>39</v>
      </c>
      <c r="B42" s="434"/>
      <c r="C42" s="335" t="s">
        <v>21</v>
      </c>
      <c r="D42" s="334">
        <v>135481</v>
      </c>
      <c r="E42" s="328">
        <v>16177</v>
      </c>
      <c r="F42" s="328">
        <v>0</v>
      </c>
      <c r="G42" s="328">
        <f t="shared" si="7"/>
        <v>16177</v>
      </c>
      <c r="H42" s="311">
        <f t="shared" si="8"/>
        <v>11.940419689845809</v>
      </c>
      <c r="I42" s="329">
        <v>38107</v>
      </c>
      <c r="J42" s="328">
        <v>6876</v>
      </c>
      <c r="K42" s="328">
        <v>0</v>
      </c>
      <c r="L42" s="328">
        <f t="shared" si="9"/>
        <v>6876</v>
      </c>
      <c r="M42" s="311">
        <f t="shared" si="10"/>
        <v>18.04392893694072</v>
      </c>
      <c r="N42" s="329">
        <v>49572</v>
      </c>
      <c r="O42" s="328">
        <v>459</v>
      </c>
      <c r="P42" s="328">
        <v>91</v>
      </c>
      <c r="Q42" s="328">
        <f t="shared" si="11"/>
        <v>550</v>
      </c>
      <c r="R42" s="327">
        <f t="shared" si="12"/>
        <v>1.1094972968611312</v>
      </c>
      <c r="S42" s="331" t="s">
        <v>222</v>
      </c>
      <c r="T42" s="305">
        <f t="shared" si="13"/>
        <v>13.777407334437472</v>
      </c>
      <c r="U42" s="315"/>
      <c r="Y42" s="19"/>
      <c r="Z42" s="19"/>
      <c r="AA42" s="19"/>
      <c r="AB42" s="19"/>
      <c r="AC42" s="19"/>
    </row>
    <row r="43" spans="1:29" s="301" customFormat="1" ht="27" customHeight="1">
      <c r="A43" s="190">
        <v>40</v>
      </c>
      <c r="B43" s="434"/>
      <c r="C43" s="333" t="s">
        <v>20</v>
      </c>
      <c r="D43" s="332">
        <v>45000</v>
      </c>
      <c r="E43" s="318">
        <v>6700</v>
      </c>
      <c r="F43" s="318">
        <v>0</v>
      </c>
      <c r="G43" s="318">
        <f t="shared" si="7"/>
        <v>6700</v>
      </c>
      <c r="H43" s="323">
        <f t="shared" si="8"/>
        <v>14.888888888888888</v>
      </c>
      <c r="I43" s="319">
        <v>6000</v>
      </c>
      <c r="J43" s="318">
        <v>1419</v>
      </c>
      <c r="K43" s="318">
        <v>741</v>
      </c>
      <c r="L43" s="318">
        <f t="shared" si="9"/>
        <v>2160</v>
      </c>
      <c r="M43" s="323">
        <f t="shared" si="10"/>
        <v>36</v>
      </c>
      <c r="N43" s="322">
        <v>9835</v>
      </c>
      <c r="O43" s="321">
        <v>8385</v>
      </c>
      <c r="P43" s="321">
        <v>0</v>
      </c>
      <c r="Q43" s="321">
        <f t="shared" si="11"/>
        <v>8385</v>
      </c>
      <c r="R43" s="337">
        <f t="shared" si="12"/>
        <v>85.256736146415861</v>
      </c>
      <c r="S43" s="326"/>
      <c r="T43" s="305">
        <f t="shared" si="13"/>
        <v>17.179487179487175</v>
      </c>
      <c r="U43" s="315"/>
      <c r="Y43" s="19"/>
      <c r="Z43" s="19"/>
      <c r="AA43" s="19"/>
      <c r="AB43" s="19"/>
      <c r="AC43" s="19"/>
    </row>
    <row r="44" spans="1:29" s="301" customFormat="1" ht="27" customHeight="1">
      <c r="A44" s="190">
        <v>41</v>
      </c>
      <c r="B44" s="434"/>
      <c r="C44" s="335" t="s">
        <v>18</v>
      </c>
      <c r="D44" s="334">
        <v>42584</v>
      </c>
      <c r="E44" s="328">
        <v>0</v>
      </c>
      <c r="F44" s="328">
        <v>0</v>
      </c>
      <c r="G44" s="328">
        <f t="shared" si="7"/>
        <v>0</v>
      </c>
      <c r="H44" s="311">
        <f t="shared" si="8"/>
        <v>0</v>
      </c>
      <c r="I44" s="329">
        <v>19800</v>
      </c>
      <c r="J44" s="328">
        <v>0</v>
      </c>
      <c r="K44" s="328">
        <v>0</v>
      </c>
      <c r="L44" s="328">
        <f t="shared" si="9"/>
        <v>0</v>
      </c>
      <c r="M44" s="311">
        <f t="shared" si="10"/>
        <v>0</v>
      </c>
      <c r="N44" s="329">
        <v>38808</v>
      </c>
      <c r="O44" s="328">
        <v>0</v>
      </c>
      <c r="P44" s="328">
        <v>0</v>
      </c>
      <c r="Q44" s="328">
        <f t="shared" si="11"/>
        <v>0</v>
      </c>
      <c r="R44" s="327">
        <f t="shared" si="12"/>
        <v>0</v>
      </c>
      <c r="S44" s="326"/>
      <c r="T44" s="305">
        <f t="shared" si="13"/>
        <v>0</v>
      </c>
      <c r="U44" s="315"/>
      <c r="Y44" s="19"/>
      <c r="Z44" s="19"/>
      <c r="AA44" s="19"/>
      <c r="AB44" s="19"/>
      <c r="AC44" s="19"/>
    </row>
    <row r="45" spans="1:29" s="301" customFormat="1" ht="27" customHeight="1">
      <c r="A45" s="190">
        <v>42</v>
      </c>
      <c r="B45" s="434"/>
      <c r="C45" s="333" t="s">
        <v>17</v>
      </c>
      <c r="D45" s="332">
        <v>72960</v>
      </c>
      <c r="E45" s="318">
        <v>22325</v>
      </c>
      <c r="F45" s="318">
        <v>0</v>
      </c>
      <c r="G45" s="318">
        <f t="shared" si="7"/>
        <v>22325</v>
      </c>
      <c r="H45" s="323">
        <f t="shared" si="8"/>
        <v>30.598958333333332</v>
      </c>
      <c r="I45" s="322">
        <v>6148</v>
      </c>
      <c r="J45" s="321">
        <v>6148</v>
      </c>
      <c r="K45" s="321">
        <v>15</v>
      </c>
      <c r="L45" s="321">
        <f t="shared" si="9"/>
        <v>6163</v>
      </c>
      <c r="M45" s="320">
        <f t="shared" si="10"/>
        <v>100.24398178269355</v>
      </c>
      <c r="N45" s="319">
        <v>160000</v>
      </c>
      <c r="O45" s="318">
        <v>49916</v>
      </c>
      <c r="P45" s="318">
        <v>2353</v>
      </c>
      <c r="Q45" s="318">
        <f t="shared" si="11"/>
        <v>52269</v>
      </c>
      <c r="R45" s="317">
        <f t="shared" si="12"/>
        <v>32.668124999999996</v>
      </c>
      <c r="S45" s="331" t="s">
        <v>0</v>
      </c>
      <c r="T45" s="305">
        <f t="shared" si="13"/>
        <v>35.30649038461538</v>
      </c>
      <c r="U45" s="315"/>
      <c r="Y45" s="19"/>
      <c r="Z45" s="19"/>
      <c r="AA45" s="19"/>
      <c r="AB45" s="19"/>
      <c r="AC45" s="19"/>
    </row>
    <row r="46" spans="1:29" s="301" customFormat="1" ht="27" customHeight="1">
      <c r="A46" s="190">
        <v>43</v>
      </c>
      <c r="B46" s="435"/>
      <c r="C46" s="335" t="s">
        <v>16</v>
      </c>
      <c r="D46" s="334">
        <v>135006</v>
      </c>
      <c r="E46" s="328">
        <v>0</v>
      </c>
      <c r="F46" s="328">
        <v>0</v>
      </c>
      <c r="G46" s="328">
        <f t="shared" si="7"/>
        <v>0</v>
      </c>
      <c r="H46" s="311">
        <f t="shared" si="8"/>
        <v>0</v>
      </c>
      <c r="I46" s="329">
        <v>41850</v>
      </c>
      <c r="J46" s="328">
        <v>52</v>
      </c>
      <c r="K46" s="328">
        <v>6</v>
      </c>
      <c r="L46" s="328">
        <f t="shared" si="9"/>
        <v>58</v>
      </c>
      <c r="M46" s="311">
        <f t="shared" si="10"/>
        <v>0.13859020310633213</v>
      </c>
      <c r="N46" s="329">
        <v>60000</v>
      </c>
      <c r="O46" s="328">
        <v>134</v>
      </c>
      <c r="P46" s="328">
        <v>0</v>
      </c>
      <c r="Q46" s="328">
        <f t="shared" si="11"/>
        <v>134</v>
      </c>
      <c r="R46" s="327">
        <f t="shared" si="12"/>
        <v>0.22333333333333333</v>
      </c>
      <c r="S46" s="341" t="s">
        <v>221</v>
      </c>
      <c r="T46" s="305">
        <f t="shared" si="13"/>
        <v>0</v>
      </c>
      <c r="U46" s="304">
        <f>SUM(D27:D46)</f>
        <v>3382599</v>
      </c>
      <c r="V46" s="303">
        <f>SUM(F27:F46)</f>
        <v>200</v>
      </c>
      <c r="W46" s="303">
        <f>SUM(G27:G46)</f>
        <v>71310</v>
      </c>
      <c r="X46" s="340">
        <f>(W46/U46)*100</f>
        <v>2.108142289405277</v>
      </c>
      <c r="Y46" s="19"/>
      <c r="Z46" s="19"/>
      <c r="AA46" s="19"/>
      <c r="AB46" s="19"/>
      <c r="AC46" s="19"/>
    </row>
    <row r="47" spans="1:29" s="301" customFormat="1" ht="27" customHeight="1">
      <c r="A47" s="175">
        <v>44</v>
      </c>
      <c r="B47" s="445" t="s">
        <v>15</v>
      </c>
      <c r="C47" s="333" t="s">
        <v>15</v>
      </c>
      <c r="D47" s="332">
        <v>377361</v>
      </c>
      <c r="E47" s="318">
        <v>0</v>
      </c>
      <c r="F47" s="318">
        <v>0</v>
      </c>
      <c r="G47" s="318">
        <f t="shared" si="7"/>
        <v>0</v>
      </c>
      <c r="H47" s="323">
        <f t="shared" si="8"/>
        <v>0</v>
      </c>
      <c r="I47" s="319">
        <v>35000</v>
      </c>
      <c r="J47" s="318">
        <v>19</v>
      </c>
      <c r="K47" s="318">
        <v>0</v>
      </c>
      <c r="L47" s="318">
        <f t="shared" si="9"/>
        <v>19</v>
      </c>
      <c r="M47" s="323">
        <f t="shared" si="10"/>
        <v>5.4285714285714291E-2</v>
      </c>
      <c r="N47" s="319">
        <v>62900</v>
      </c>
      <c r="O47" s="318">
        <v>320</v>
      </c>
      <c r="P47" s="318">
        <v>0</v>
      </c>
      <c r="Q47" s="318">
        <f t="shared" si="11"/>
        <v>320</v>
      </c>
      <c r="R47" s="317">
        <f t="shared" si="12"/>
        <v>0.50874403815580282</v>
      </c>
      <c r="S47" s="326"/>
      <c r="T47" s="305">
        <f t="shared" si="13"/>
        <v>0</v>
      </c>
      <c r="U47" s="315"/>
      <c r="Y47" s="19"/>
      <c r="Z47" s="19"/>
      <c r="AA47" s="19"/>
      <c r="AB47" s="19"/>
      <c r="AC47" s="19"/>
    </row>
    <row r="48" spans="1:29" s="301" customFormat="1" ht="46.5" customHeight="1">
      <c r="A48" s="175">
        <v>45</v>
      </c>
      <c r="B48" s="446"/>
      <c r="C48" s="335" t="s">
        <v>14</v>
      </c>
      <c r="D48" s="334">
        <v>144187</v>
      </c>
      <c r="E48" s="328">
        <v>6380</v>
      </c>
      <c r="F48" s="328">
        <v>0</v>
      </c>
      <c r="G48" s="328">
        <f t="shared" si="7"/>
        <v>6380</v>
      </c>
      <c r="H48" s="311">
        <f t="shared" si="8"/>
        <v>4.4248094488407412</v>
      </c>
      <c r="I48" s="322">
        <v>10500</v>
      </c>
      <c r="J48" s="321">
        <v>10500</v>
      </c>
      <c r="K48" s="321">
        <v>0</v>
      </c>
      <c r="L48" s="321">
        <f t="shared" si="9"/>
        <v>10500</v>
      </c>
      <c r="M48" s="320">
        <f t="shared" si="10"/>
        <v>100</v>
      </c>
      <c r="N48" s="329">
        <v>67000</v>
      </c>
      <c r="O48" s="328">
        <v>38326</v>
      </c>
      <c r="P48" s="328">
        <v>0</v>
      </c>
      <c r="Q48" s="328">
        <f t="shared" si="11"/>
        <v>38326</v>
      </c>
      <c r="R48" s="327">
        <f t="shared" si="12"/>
        <v>57.202985074626866</v>
      </c>
      <c r="S48" s="339" t="s">
        <v>220</v>
      </c>
      <c r="T48" s="305">
        <f t="shared" si="13"/>
        <v>5.1055493640470084</v>
      </c>
      <c r="U48" s="315"/>
      <c r="Y48" s="19"/>
      <c r="Z48" s="19"/>
      <c r="AA48" s="19"/>
      <c r="AB48" s="19"/>
      <c r="AC48" s="19"/>
    </row>
    <row r="49" spans="1:29" s="301" customFormat="1" ht="31.5" customHeight="1">
      <c r="A49" s="175">
        <v>46</v>
      </c>
      <c r="B49" s="446"/>
      <c r="C49" s="333" t="s">
        <v>13</v>
      </c>
      <c r="D49" s="338">
        <v>128888</v>
      </c>
      <c r="E49" s="318">
        <v>0</v>
      </c>
      <c r="F49" s="318">
        <v>0</v>
      </c>
      <c r="G49" s="318">
        <f t="shared" si="7"/>
        <v>0</v>
      </c>
      <c r="H49" s="323">
        <f t="shared" si="8"/>
        <v>0</v>
      </c>
      <c r="I49" s="319">
        <v>9000</v>
      </c>
      <c r="J49" s="318">
        <v>3</v>
      </c>
      <c r="K49" s="318">
        <v>0</v>
      </c>
      <c r="L49" s="318">
        <f t="shared" si="9"/>
        <v>3</v>
      </c>
      <c r="M49" s="323">
        <f t="shared" si="10"/>
        <v>3.3333333333333333E-2</v>
      </c>
      <c r="N49" s="319">
        <v>88000</v>
      </c>
      <c r="O49" s="318">
        <v>393</v>
      </c>
      <c r="P49" s="318">
        <v>0</v>
      </c>
      <c r="Q49" s="318">
        <f t="shared" si="11"/>
        <v>393</v>
      </c>
      <c r="R49" s="317">
        <f t="shared" si="12"/>
        <v>0.44659090909090909</v>
      </c>
      <c r="S49" s="336" t="s">
        <v>219</v>
      </c>
      <c r="T49" s="305">
        <f t="shared" si="13"/>
        <v>0</v>
      </c>
      <c r="U49" s="315"/>
      <c r="Y49" s="19"/>
      <c r="Z49" s="19"/>
      <c r="AA49" s="19"/>
      <c r="AB49" s="19"/>
      <c r="AC49" s="19"/>
    </row>
    <row r="50" spans="1:29" s="301" customFormat="1" ht="27" customHeight="1">
      <c r="A50" s="175">
        <v>47</v>
      </c>
      <c r="B50" s="446"/>
      <c r="C50" s="335" t="s">
        <v>12</v>
      </c>
      <c r="D50" s="334">
        <v>331352</v>
      </c>
      <c r="E50" s="328">
        <v>1325</v>
      </c>
      <c r="F50" s="328">
        <v>0</v>
      </c>
      <c r="G50" s="328">
        <f t="shared" si="7"/>
        <v>1325</v>
      </c>
      <c r="H50" s="311">
        <f t="shared" si="8"/>
        <v>0.39987686810401024</v>
      </c>
      <c r="I50" s="329">
        <v>50000</v>
      </c>
      <c r="J50" s="328">
        <v>18</v>
      </c>
      <c r="K50" s="328">
        <v>0</v>
      </c>
      <c r="L50" s="328">
        <f t="shared" si="9"/>
        <v>18</v>
      </c>
      <c r="M50" s="311">
        <f t="shared" si="10"/>
        <v>3.6000000000000004E-2</v>
      </c>
      <c r="N50" s="329">
        <v>100000</v>
      </c>
      <c r="O50" s="328">
        <v>10</v>
      </c>
      <c r="P50" s="328">
        <v>0</v>
      </c>
      <c r="Q50" s="328">
        <f t="shared" si="11"/>
        <v>10</v>
      </c>
      <c r="R50" s="327">
        <f t="shared" si="12"/>
        <v>0.01</v>
      </c>
      <c r="S50" s="331"/>
      <c r="T50" s="305">
        <f t="shared" si="13"/>
        <v>0.46139638627385798</v>
      </c>
      <c r="U50" s="315"/>
      <c r="Y50" s="19"/>
      <c r="Z50" s="19"/>
      <c r="AA50" s="19"/>
      <c r="AB50" s="19"/>
      <c r="AC50" s="19"/>
    </row>
    <row r="51" spans="1:29" s="301" customFormat="1" ht="27" customHeight="1">
      <c r="A51" s="175">
        <v>48</v>
      </c>
      <c r="B51" s="446"/>
      <c r="C51" s="333" t="s">
        <v>11</v>
      </c>
      <c r="D51" s="332">
        <v>16407</v>
      </c>
      <c r="E51" s="318">
        <v>0</v>
      </c>
      <c r="F51" s="318">
        <v>0</v>
      </c>
      <c r="G51" s="318">
        <f t="shared" si="7"/>
        <v>0</v>
      </c>
      <c r="H51" s="323">
        <f t="shared" si="8"/>
        <v>0</v>
      </c>
      <c r="I51" s="322">
        <v>2226</v>
      </c>
      <c r="J51" s="321">
        <v>3</v>
      </c>
      <c r="K51" s="321">
        <v>2223</v>
      </c>
      <c r="L51" s="321">
        <f t="shared" si="9"/>
        <v>2226</v>
      </c>
      <c r="M51" s="320">
        <f t="shared" si="10"/>
        <v>100</v>
      </c>
      <c r="N51" s="322">
        <v>9016</v>
      </c>
      <c r="O51" s="321">
        <v>8476</v>
      </c>
      <c r="P51" s="321">
        <v>540</v>
      </c>
      <c r="Q51" s="321">
        <f t="shared" si="11"/>
        <v>9016</v>
      </c>
      <c r="R51" s="337">
        <f t="shared" si="12"/>
        <v>100</v>
      </c>
      <c r="S51" s="336" t="s">
        <v>218</v>
      </c>
      <c r="T51" s="305">
        <f t="shared" si="13"/>
        <v>0</v>
      </c>
      <c r="U51" s="315"/>
      <c r="Y51" s="19"/>
      <c r="Z51" s="19"/>
      <c r="AA51" s="19"/>
      <c r="AB51" s="19"/>
      <c r="AC51" s="19"/>
    </row>
    <row r="52" spans="1:29" s="301" customFormat="1" ht="27" customHeight="1">
      <c r="A52" s="175">
        <v>49</v>
      </c>
      <c r="B52" s="446"/>
      <c r="C52" s="335" t="s">
        <v>10</v>
      </c>
      <c r="D52" s="334">
        <v>116700</v>
      </c>
      <c r="E52" s="328">
        <v>0</v>
      </c>
      <c r="F52" s="328">
        <v>0</v>
      </c>
      <c r="G52" s="328">
        <f t="shared" si="7"/>
        <v>0</v>
      </c>
      <c r="H52" s="311">
        <f t="shared" si="8"/>
        <v>0</v>
      </c>
      <c r="I52" s="329">
        <v>20000</v>
      </c>
      <c r="J52" s="328">
        <v>3</v>
      </c>
      <c r="K52" s="328">
        <v>0</v>
      </c>
      <c r="L52" s="328">
        <f t="shared" si="9"/>
        <v>3</v>
      </c>
      <c r="M52" s="311">
        <f t="shared" si="10"/>
        <v>1.4999999999999999E-2</v>
      </c>
      <c r="N52" s="329">
        <v>80000</v>
      </c>
      <c r="O52" s="328">
        <v>12</v>
      </c>
      <c r="P52" s="328">
        <v>0</v>
      </c>
      <c r="Q52" s="328">
        <f t="shared" si="11"/>
        <v>12</v>
      </c>
      <c r="R52" s="327">
        <f t="shared" si="12"/>
        <v>1.4999999999999999E-2</v>
      </c>
      <c r="S52" s="331"/>
      <c r="T52" s="305">
        <f t="shared" si="13"/>
        <v>0</v>
      </c>
      <c r="U52" s="315"/>
      <c r="Y52" s="19"/>
      <c r="Z52" s="19"/>
      <c r="AA52" s="19"/>
      <c r="AB52" s="19"/>
      <c r="AC52" s="19"/>
    </row>
    <row r="53" spans="1:29" s="301" customFormat="1" ht="27" customHeight="1">
      <c r="A53" s="175">
        <v>50</v>
      </c>
      <c r="B53" s="446"/>
      <c r="C53" s="333" t="s">
        <v>9</v>
      </c>
      <c r="D53" s="332">
        <v>42845</v>
      </c>
      <c r="E53" s="318">
        <v>630</v>
      </c>
      <c r="F53" s="318">
        <v>0</v>
      </c>
      <c r="G53" s="318">
        <f t="shared" si="7"/>
        <v>630</v>
      </c>
      <c r="H53" s="323">
        <f t="shared" si="8"/>
        <v>1.4704166180417784</v>
      </c>
      <c r="I53" s="319">
        <v>11420</v>
      </c>
      <c r="J53" s="318">
        <v>22</v>
      </c>
      <c r="K53" s="318">
        <v>0</v>
      </c>
      <c r="L53" s="318">
        <f t="shared" si="9"/>
        <v>22</v>
      </c>
      <c r="M53" s="323">
        <f t="shared" si="10"/>
        <v>0.19264448336252191</v>
      </c>
      <c r="N53" s="319">
        <v>24800</v>
      </c>
      <c r="O53" s="318">
        <v>0</v>
      </c>
      <c r="P53" s="318">
        <v>0</v>
      </c>
      <c r="Q53" s="318">
        <f t="shared" si="11"/>
        <v>0</v>
      </c>
      <c r="R53" s="317">
        <f t="shared" si="12"/>
        <v>0</v>
      </c>
      <c r="S53" s="331"/>
      <c r="T53" s="305">
        <f t="shared" si="13"/>
        <v>1.6966345592789749</v>
      </c>
      <c r="U53" s="315"/>
      <c r="Y53" s="19"/>
      <c r="Z53" s="19"/>
      <c r="AA53" s="19"/>
      <c r="AB53" s="19"/>
      <c r="AC53" s="19"/>
    </row>
    <row r="54" spans="1:29" s="301" customFormat="1" ht="27" customHeight="1">
      <c r="A54" s="175">
        <v>51</v>
      </c>
      <c r="B54" s="446"/>
      <c r="C54" s="314" t="s">
        <v>8</v>
      </c>
      <c r="D54" s="330">
        <v>154468</v>
      </c>
      <c r="E54" s="328">
        <v>0</v>
      </c>
      <c r="F54" s="328">
        <v>0</v>
      </c>
      <c r="G54" s="328">
        <f t="shared" si="7"/>
        <v>0</v>
      </c>
      <c r="H54" s="311">
        <f t="shared" si="8"/>
        <v>0</v>
      </c>
      <c r="I54" s="329">
        <v>27261</v>
      </c>
      <c r="J54" s="328">
        <v>1094</v>
      </c>
      <c r="K54" s="328">
        <v>109</v>
      </c>
      <c r="L54" s="328">
        <f t="shared" si="9"/>
        <v>1203</v>
      </c>
      <c r="M54" s="311">
        <f t="shared" si="10"/>
        <v>4.4128975459447561</v>
      </c>
      <c r="N54" s="329">
        <v>55000</v>
      </c>
      <c r="O54" s="328">
        <v>4</v>
      </c>
      <c r="P54" s="328">
        <v>0</v>
      </c>
      <c r="Q54" s="328">
        <f t="shared" si="11"/>
        <v>4</v>
      </c>
      <c r="R54" s="327">
        <f t="shared" si="12"/>
        <v>7.2727272727272727E-3</v>
      </c>
      <c r="S54" s="331" t="s">
        <v>0</v>
      </c>
      <c r="T54" s="305">
        <f t="shared" si="13"/>
        <v>0</v>
      </c>
      <c r="U54" s="315"/>
      <c r="Y54" s="43"/>
      <c r="Z54" s="43"/>
      <c r="AA54" s="43"/>
      <c r="AB54" s="43"/>
      <c r="AC54" s="43"/>
    </row>
    <row r="55" spans="1:29" s="301" customFormat="1" ht="27" customHeight="1">
      <c r="A55" s="175">
        <v>52</v>
      </c>
      <c r="B55" s="446"/>
      <c r="C55" s="325" t="s">
        <v>7</v>
      </c>
      <c r="D55" s="324">
        <v>228518</v>
      </c>
      <c r="E55" s="318">
        <v>745</v>
      </c>
      <c r="F55" s="318">
        <v>0</v>
      </c>
      <c r="G55" s="318">
        <f t="shared" si="7"/>
        <v>745</v>
      </c>
      <c r="H55" s="323">
        <f t="shared" si="8"/>
        <v>0.32601370570370825</v>
      </c>
      <c r="I55" s="319">
        <v>59990</v>
      </c>
      <c r="J55" s="318">
        <v>2029</v>
      </c>
      <c r="K55" s="318">
        <v>0</v>
      </c>
      <c r="L55" s="318">
        <f t="shared" si="9"/>
        <v>2029</v>
      </c>
      <c r="M55" s="323">
        <f t="shared" si="10"/>
        <v>3.3822303717286215</v>
      </c>
      <c r="N55" s="319">
        <v>70000</v>
      </c>
      <c r="O55" s="318">
        <v>23127</v>
      </c>
      <c r="P55" s="318">
        <v>0</v>
      </c>
      <c r="Q55" s="318">
        <v>23180</v>
      </c>
      <c r="R55" s="317">
        <f t="shared" si="12"/>
        <v>33.114285714285714</v>
      </c>
      <c r="S55" s="331" t="s">
        <v>0</v>
      </c>
      <c r="T55" s="305">
        <f t="shared" si="13"/>
        <v>0.37616966042735567</v>
      </c>
      <c r="U55" s="315"/>
      <c r="Y55" s="19"/>
      <c r="Z55" s="19"/>
      <c r="AA55" s="19"/>
      <c r="AB55" s="19"/>
      <c r="AC55" s="19"/>
    </row>
    <row r="56" spans="1:29" s="301" customFormat="1" ht="27" customHeight="1">
      <c r="A56" s="175">
        <v>53</v>
      </c>
      <c r="B56" s="446"/>
      <c r="C56" s="314" t="s">
        <v>6</v>
      </c>
      <c r="D56" s="330">
        <v>31971</v>
      </c>
      <c r="E56" s="328">
        <v>0</v>
      </c>
      <c r="F56" s="328">
        <v>0</v>
      </c>
      <c r="G56" s="328">
        <f t="shared" si="7"/>
        <v>0</v>
      </c>
      <c r="H56" s="311">
        <f t="shared" si="8"/>
        <v>0</v>
      </c>
      <c r="I56" s="329">
        <v>5000</v>
      </c>
      <c r="J56" s="328">
        <v>0</v>
      </c>
      <c r="K56" s="328">
        <v>0</v>
      </c>
      <c r="L56" s="328">
        <f t="shared" si="9"/>
        <v>0</v>
      </c>
      <c r="M56" s="311">
        <f t="shared" si="10"/>
        <v>0</v>
      </c>
      <c r="N56" s="329">
        <v>18550</v>
      </c>
      <c r="O56" s="328">
        <v>0</v>
      </c>
      <c r="P56" s="328">
        <v>0</v>
      </c>
      <c r="Q56" s="328">
        <f>SUM(O56:P56)</f>
        <v>0</v>
      </c>
      <c r="R56" s="327">
        <f t="shared" si="12"/>
        <v>0</v>
      </c>
      <c r="S56" s="326"/>
      <c r="T56" s="305">
        <f t="shared" si="13"/>
        <v>0</v>
      </c>
      <c r="U56" s="315"/>
      <c r="Y56" s="19"/>
      <c r="Z56" s="19"/>
      <c r="AA56" s="19"/>
      <c r="AB56" s="19"/>
      <c r="AC56" s="19"/>
    </row>
    <row r="57" spans="1:29" s="301" customFormat="1" ht="27" customHeight="1">
      <c r="A57" s="175">
        <v>54</v>
      </c>
      <c r="B57" s="446"/>
      <c r="C57" s="325" t="s">
        <v>5</v>
      </c>
      <c r="D57" s="324">
        <v>148000</v>
      </c>
      <c r="E57" s="318">
        <v>2950</v>
      </c>
      <c r="F57" s="318">
        <v>0</v>
      </c>
      <c r="G57" s="318">
        <f t="shared" si="7"/>
        <v>2950</v>
      </c>
      <c r="H57" s="323">
        <f t="shared" si="8"/>
        <v>1.9932432432432434</v>
      </c>
      <c r="I57" s="322">
        <v>8114</v>
      </c>
      <c r="J57" s="321">
        <v>8112</v>
      </c>
      <c r="K57" s="321">
        <v>2</v>
      </c>
      <c r="L57" s="321">
        <f t="shared" si="9"/>
        <v>8114</v>
      </c>
      <c r="M57" s="320">
        <f t="shared" si="10"/>
        <v>100</v>
      </c>
      <c r="N57" s="319">
        <v>45000</v>
      </c>
      <c r="O57" s="318">
        <v>32586</v>
      </c>
      <c r="P57" s="318">
        <v>1251</v>
      </c>
      <c r="Q57" s="318">
        <f>SUM(O57:P57)</f>
        <v>33837</v>
      </c>
      <c r="R57" s="317">
        <f t="shared" si="12"/>
        <v>75.193333333333328</v>
      </c>
      <c r="S57" s="316" t="s">
        <v>0</v>
      </c>
      <c r="T57" s="305">
        <f t="shared" si="13"/>
        <v>2.2998960498960499</v>
      </c>
      <c r="U57" s="315"/>
      <c r="Y57" s="19"/>
      <c r="Z57" s="19"/>
      <c r="AA57" s="19"/>
      <c r="AB57" s="19"/>
      <c r="AC57" s="19"/>
    </row>
    <row r="58" spans="1:29" s="301" customFormat="1" ht="27" customHeight="1" thickBot="1">
      <c r="A58" s="175">
        <v>55</v>
      </c>
      <c r="B58" s="447"/>
      <c r="C58" s="314" t="s">
        <v>4</v>
      </c>
      <c r="D58" s="313">
        <v>83800</v>
      </c>
      <c r="E58" s="312">
        <v>0</v>
      </c>
      <c r="F58" s="312">
        <v>0</v>
      </c>
      <c r="G58" s="312">
        <f t="shared" si="7"/>
        <v>0</v>
      </c>
      <c r="H58" s="311">
        <f t="shared" si="8"/>
        <v>0</v>
      </c>
      <c r="I58" s="309">
        <v>50000</v>
      </c>
      <c r="J58" s="308">
        <v>0</v>
      </c>
      <c r="K58" s="308">
        <v>0</v>
      </c>
      <c r="L58" s="308">
        <f t="shared" si="9"/>
        <v>0</v>
      </c>
      <c r="M58" s="310">
        <f t="shared" si="10"/>
        <v>0</v>
      </c>
      <c r="N58" s="309">
        <v>85000</v>
      </c>
      <c r="O58" s="308">
        <v>1</v>
      </c>
      <c r="P58" s="308">
        <v>0</v>
      </c>
      <c r="Q58" s="308">
        <f>SUM(O58:P58)</f>
        <v>1</v>
      </c>
      <c r="R58" s="307">
        <f t="shared" si="12"/>
        <v>1.1764705882352942E-3</v>
      </c>
      <c r="S58" s="306"/>
      <c r="T58" s="305">
        <f t="shared" si="13"/>
        <v>0</v>
      </c>
      <c r="U58" s="304">
        <f>SUM(D47:D58)</f>
        <v>1804497</v>
      </c>
      <c r="V58" s="303">
        <f>SUM(F47:F58)</f>
        <v>0</v>
      </c>
      <c r="W58" s="303">
        <f>SUM(G47:G58)</f>
        <v>12030</v>
      </c>
      <c r="X58" s="302">
        <f>(W58/U58)*100</f>
        <v>0.66666777500876984</v>
      </c>
      <c r="Y58" s="19"/>
      <c r="Z58" s="19"/>
      <c r="AA58" s="19"/>
      <c r="AB58" s="19"/>
      <c r="AC58" s="19"/>
    </row>
    <row r="59" spans="1:29" ht="39" customHeight="1" thickBot="1">
      <c r="A59" s="448" t="s">
        <v>3</v>
      </c>
      <c r="B59" s="449"/>
      <c r="C59" s="450"/>
      <c r="D59" s="300">
        <f>SUM(D4:D58)</f>
        <v>11816681</v>
      </c>
      <c r="E59" s="296">
        <f>SUM(E4:E58)</f>
        <v>172743</v>
      </c>
      <c r="F59" s="296">
        <f>SUM(F4:F58)</f>
        <v>875</v>
      </c>
      <c r="G59" s="296">
        <f>SUM(G4:G58)</f>
        <v>173618</v>
      </c>
      <c r="H59" s="299">
        <f t="shared" si="8"/>
        <v>1.4692619695835065</v>
      </c>
      <c r="I59" s="297">
        <f>SUM(I4:I58)</f>
        <v>2195903</v>
      </c>
      <c r="J59" s="296">
        <f>SUM(J4:J58)</f>
        <v>232681</v>
      </c>
      <c r="K59" s="296">
        <f>SUM(K4:K58)</f>
        <v>10883</v>
      </c>
      <c r="L59" s="296">
        <f>SUM(L4:L58)</f>
        <v>243564</v>
      </c>
      <c r="M59" s="298">
        <f t="shared" si="10"/>
        <v>11.091746766592149</v>
      </c>
      <c r="N59" s="297">
        <f>SUM(N4:N58)</f>
        <v>3618766</v>
      </c>
      <c r="O59" s="296">
        <f>SUM(O4:O58)</f>
        <v>532124</v>
      </c>
      <c r="P59" s="296">
        <f>SUM(P4:P58)</f>
        <v>59895</v>
      </c>
      <c r="Q59" s="296">
        <f>SUM(Q4:Q58)</f>
        <v>592072</v>
      </c>
      <c r="R59" s="295">
        <f t="shared" si="12"/>
        <v>16.361157366903527</v>
      </c>
      <c r="S59" s="294" t="s">
        <v>0</v>
      </c>
      <c r="T59" s="293">
        <f t="shared" si="13"/>
        <v>1.6953022725963538</v>
      </c>
    </row>
    <row r="60" spans="1:29" ht="20.25" customHeight="1">
      <c r="A60" s="290"/>
      <c r="B60" s="289"/>
      <c r="C60" s="289"/>
      <c r="D60" s="290"/>
      <c r="E60" s="292" t="s">
        <v>0</v>
      </c>
      <c r="F60" s="290"/>
      <c r="G60" s="451" t="s">
        <v>0</v>
      </c>
      <c r="H60" s="451"/>
      <c r="I60" s="291"/>
    </row>
    <row r="61" spans="1:29" ht="32.25" customHeight="1">
      <c r="A61" s="290"/>
      <c r="B61" s="289"/>
      <c r="C61" s="289"/>
      <c r="D61" s="288" t="s">
        <v>0</v>
      </c>
      <c r="E61" s="288" t="s">
        <v>0</v>
      </c>
      <c r="F61" s="288" t="s">
        <v>0</v>
      </c>
      <c r="G61" s="288" t="s">
        <v>0</v>
      </c>
      <c r="H61" s="288"/>
      <c r="I61" s="288"/>
      <c r="J61" s="288"/>
      <c r="K61" s="288"/>
      <c r="L61" s="288"/>
      <c r="M61" s="288"/>
      <c r="N61" s="288"/>
      <c r="O61" s="288"/>
      <c r="P61" s="288"/>
      <c r="Q61" s="439" t="s">
        <v>2</v>
      </c>
      <c r="R61" s="439"/>
      <c r="S61" s="439"/>
      <c r="T61" s="287"/>
    </row>
    <row r="62" spans="1:29" ht="18" customHeight="1">
      <c r="A62" s="290"/>
      <c r="B62" s="289"/>
      <c r="C62" s="289"/>
      <c r="D62" s="288" t="s">
        <v>0</v>
      </c>
      <c r="E62" s="288" t="s">
        <v>0</v>
      </c>
      <c r="F62" s="288" t="s">
        <v>0</v>
      </c>
      <c r="G62" s="288" t="s">
        <v>0</v>
      </c>
      <c r="H62" s="288"/>
      <c r="I62" s="288"/>
      <c r="J62" s="288"/>
      <c r="K62" s="288"/>
      <c r="L62" s="288"/>
      <c r="M62" s="288"/>
      <c r="N62" s="288"/>
      <c r="O62" s="288"/>
      <c r="P62" s="288"/>
      <c r="Q62" s="439" t="s">
        <v>1</v>
      </c>
      <c r="R62" s="439"/>
      <c r="S62" s="439"/>
      <c r="T62" s="287"/>
    </row>
    <row r="63" spans="1:29" ht="16.5" customHeight="1">
      <c r="B63" s="286"/>
      <c r="C63" s="286"/>
      <c r="D63" s="285" t="s">
        <v>0</v>
      </c>
      <c r="Q63" s="439" t="s">
        <v>0</v>
      </c>
      <c r="R63" s="439"/>
      <c r="S63" s="439"/>
      <c r="T63" s="287"/>
    </row>
    <row r="64" spans="1:29" ht="27" customHeight="1">
      <c r="B64" s="286"/>
      <c r="C64" s="286"/>
    </row>
    <row r="65" spans="2:29" ht="27" customHeight="1">
      <c r="B65" s="286"/>
      <c r="C65" s="286"/>
      <c r="Y65" s="285"/>
      <c r="Z65" s="285"/>
      <c r="AA65" s="285"/>
      <c r="AB65" s="285"/>
      <c r="AC65" s="285"/>
    </row>
    <row r="66" spans="2:29" ht="27" customHeight="1">
      <c r="B66" s="286"/>
      <c r="C66" s="286"/>
      <c r="Y66" s="285"/>
      <c r="Z66" s="285"/>
      <c r="AA66" s="285"/>
      <c r="AB66" s="285"/>
      <c r="AC66" s="285"/>
    </row>
    <row r="67" spans="2:29" ht="27" customHeight="1">
      <c r="B67" s="286"/>
      <c r="C67" s="286"/>
      <c r="Y67" s="285"/>
      <c r="Z67" s="285"/>
      <c r="AA67" s="285"/>
      <c r="AB67" s="285"/>
      <c r="AC67" s="285"/>
    </row>
    <row r="68" spans="2:29" ht="27" customHeight="1">
      <c r="B68" s="286"/>
      <c r="C68" s="286"/>
      <c r="Y68" s="285"/>
      <c r="Z68" s="285"/>
      <c r="AA68" s="285"/>
      <c r="AB68" s="285"/>
      <c r="AC68" s="285"/>
    </row>
    <row r="69" spans="2:29" ht="27" customHeight="1">
      <c r="B69" s="286"/>
      <c r="C69" s="286"/>
      <c r="Y69" s="285"/>
      <c r="Z69" s="285"/>
      <c r="AA69" s="285"/>
      <c r="AB69" s="285"/>
      <c r="AC69" s="285"/>
    </row>
    <row r="70" spans="2:29" ht="27" customHeight="1">
      <c r="B70" s="286"/>
      <c r="C70" s="286"/>
      <c r="Y70" s="285"/>
      <c r="Z70" s="285"/>
      <c r="AA70" s="285"/>
      <c r="AB70" s="285"/>
      <c r="AC70" s="285"/>
    </row>
    <row r="71" spans="2:29" ht="27" customHeight="1">
      <c r="B71" s="286"/>
      <c r="C71" s="286"/>
      <c r="Y71" s="285"/>
      <c r="Z71" s="285"/>
      <c r="AA71" s="285"/>
      <c r="AB71" s="285"/>
      <c r="AC71" s="285"/>
    </row>
    <row r="72" spans="2:29" ht="27" customHeight="1">
      <c r="B72" s="286"/>
      <c r="C72" s="286"/>
      <c r="Y72" s="285"/>
      <c r="Z72" s="285"/>
      <c r="AA72" s="285"/>
      <c r="AB72" s="285"/>
      <c r="AC72" s="285"/>
    </row>
    <row r="73" spans="2:29" ht="27" customHeight="1">
      <c r="B73" s="286"/>
      <c r="C73" s="286"/>
      <c r="Y73" s="285"/>
      <c r="Z73" s="285"/>
      <c r="AA73" s="285"/>
      <c r="AB73" s="285"/>
      <c r="AC73" s="285"/>
    </row>
    <row r="74" spans="2:29" ht="27" customHeight="1">
      <c r="B74" s="286"/>
      <c r="C74" s="286"/>
      <c r="Y74" s="285"/>
      <c r="Z74" s="285"/>
      <c r="AA74" s="285"/>
      <c r="AB74" s="285"/>
      <c r="AC74" s="285"/>
    </row>
    <row r="75" spans="2:29" ht="27" customHeight="1">
      <c r="B75" s="286"/>
      <c r="C75" s="286"/>
      <c r="Y75" s="285"/>
      <c r="Z75" s="285"/>
      <c r="AA75" s="285"/>
      <c r="AB75" s="285"/>
      <c r="AC75" s="285"/>
    </row>
    <row r="76" spans="2:29" ht="27" customHeight="1">
      <c r="B76" s="286"/>
      <c r="C76" s="286"/>
      <c r="Y76" s="285"/>
      <c r="Z76" s="285"/>
      <c r="AA76" s="285"/>
      <c r="AB76" s="285"/>
      <c r="AC76" s="285"/>
    </row>
    <row r="77" spans="2:29" ht="27" customHeight="1">
      <c r="B77" s="286"/>
      <c r="C77" s="286"/>
      <c r="Y77" s="285"/>
      <c r="Z77" s="285"/>
      <c r="AA77" s="285"/>
      <c r="AB77" s="285"/>
      <c r="AC77" s="285"/>
    </row>
    <row r="78" spans="2:29" ht="27" customHeight="1">
      <c r="B78" s="286"/>
      <c r="C78" s="286"/>
      <c r="Y78" s="285"/>
      <c r="Z78" s="285"/>
      <c r="AA78" s="285"/>
      <c r="AB78" s="285"/>
      <c r="AC78" s="285"/>
    </row>
    <row r="79" spans="2:29" ht="27" customHeight="1">
      <c r="C79" s="286"/>
      <c r="Y79" s="285"/>
      <c r="Z79" s="285"/>
      <c r="AA79" s="285"/>
      <c r="AB79" s="285"/>
      <c r="AC79" s="285"/>
    </row>
    <row r="80" spans="2:29" ht="27" customHeight="1">
      <c r="C80" s="286"/>
      <c r="Y80" s="285"/>
      <c r="Z80" s="285"/>
      <c r="AA80" s="285"/>
      <c r="AB80" s="285"/>
      <c r="AC80" s="285"/>
    </row>
    <row r="81" spans="25:29" ht="27" customHeight="1">
      <c r="Y81" s="285"/>
      <c r="Z81" s="285"/>
      <c r="AA81" s="285"/>
      <c r="AB81" s="285"/>
      <c r="AC81" s="285"/>
    </row>
    <row r="82" spans="25:29" ht="27" customHeight="1">
      <c r="Y82" s="285"/>
      <c r="Z82" s="285"/>
      <c r="AA82" s="285"/>
      <c r="AB82" s="285"/>
      <c r="AC82" s="285"/>
    </row>
    <row r="83" spans="25:29" ht="27" customHeight="1">
      <c r="Y83" s="285"/>
      <c r="Z83" s="285"/>
      <c r="AA83" s="285"/>
      <c r="AB83" s="285"/>
      <c r="AC83" s="285"/>
    </row>
    <row r="84" spans="25:29" ht="27" customHeight="1">
      <c r="Y84" s="285"/>
      <c r="Z84" s="285"/>
      <c r="AA84" s="285"/>
      <c r="AB84" s="285"/>
      <c r="AC84" s="285"/>
    </row>
    <row r="85" spans="25:29" ht="27" customHeight="1">
      <c r="Y85" s="285"/>
      <c r="Z85" s="285"/>
      <c r="AA85" s="285"/>
      <c r="AB85" s="285"/>
      <c r="AC85" s="285"/>
    </row>
    <row r="86" spans="25:29" ht="27" customHeight="1">
      <c r="Y86" s="285"/>
      <c r="Z86" s="285"/>
      <c r="AA86" s="285"/>
      <c r="AB86" s="285"/>
      <c r="AC86" s="285"/>
    </row>
    <row r="87" spans="25:29" ht="27" customHeight="1">
      <c r="Y87" s="285"/>
      <c r="Z87" s="285"/>
      <c r="AA87" s="285"/>
      <c r="AB87" s="285"/>
      <c r="AC87" s="285"/>
    </row>
    <row r="88" spans="25:29" ht="27" customHeight="1">
      <c r="Y88" s="285"/>
      <c r="Z88" s="285"/>
      <c r="AA88" s="285"/>
      <c r="AB88" s="285"/>
      <c r="AC88" s="285"/>
    </row>
    <row r="89" spans="25:29" ht="27" customHeight="1">
      <c r="Y89" s="285"/>
      <c r="Z89" s="285"/>
      <c r="AA89" s="285"/>
      <c r="AB89" s="285"/>
      <c r="AC89" s="285"/>
    </row>
    <row r="90" spans="25:29" ht="27" customHeight="1">
      <c r="Y90" s="285"/>
      <c r="Z90" s="285"/>
      <c r="AA90" s="285"/>
      <c r="AB90" s="285"/>
      <c r="AC90" s="285"/>
    </row>
    <row r="91" spans="25:29" ht="27" customHeight="1">
      <c r="Y91" s="285"/>
      <c r="Z91" s="285"/>
      <c r="AA91" s="285"/>
      <c r="AB91" s="285"/>
      <c r="AC91" s="285"/>
    </row>
    <row r="92" spans="25:29" ht="27" customHeight="1">
      <c r="Y92" s="285"/>
      <c r="Z92" s="285"/>
      <c r="AA92" s="285"/>
      <c r="AB92" s="285"/>
      <c r="AC92" s="285"/>
    </row>
    <row r="93" spans="25:29" ht="27" customHeight="1">
      <c r="Y93" s="285"/>
      <c r="Z93" s="285"/>
      <c r="AA93" s="285"/>
      <c r="AB93" s="285"/>
      <c r="AC93" s="285"/>
    </row>
    <row r="94" spans="25:29" ht="27" customHeight="1">
      <c r="Y94" s="285"/>
      <c r="Z94" s="285"/>
      <c r="AA94" s="285"/>
      <c r="AB94" s="285"/>
      <c r="AC94" s="285"/>
    </row>
    <row r="95" spans="25:29" ht="27" customHeight="1">
      <c r="Y95" s="285"/>
      <c r="Z95" s="285"/>
      <c r="AA95" s="285"/>
      <c r="AB95" s="285"/>
      <c r="AC95" s="285"/>
    </row>
    <row r="96" spans="25:29" ht="27" customHeight="1">
      <c r="Y96" s="285"/>
      <c r="Z96" s="285"/>
      <c r="AA96" s="285"/>
      <c r="AB96" s="285"/>
      <c r="AC96" s="285"/>
    </row>
    <row r="97" spans="25:29" ht="27" customHeight="1">
      <c r="Y97" s="285"/>
      <c r="Z97" s="285"/>
      <c r="AA97" s="285"/>
      <c r="AB97" s="285"/>
      <c r="AC97" s="285"/>
    </row>
    <row r="98" spans="25:29" ht="27" customHeight="1">
      <c r="Y98" s="285"/>
      <c r="Z98" s="285"/>
      <c r="AA98" s="285"/>
      <c r="AB98" s="285"/>
      <c r="AC98" s="285"/>
    </row>
    <row r="99" spans="25:29" ht="27" customHeight="1">
      <c r="Y99" s="285"/>
      <c r="Z99" s="285"/>
      <c r="AA99" s="285"/>
      <c r="AB99" s="285"/>
      <c r="AC99" s="285"/>
    </row>
    <row r="100" spans="25:29" ht="27" customHeight="1">
      <c r="Y100" s="285"/>
      <c r="Z100" s="285"/>
      <c r="AA100" s="285"/>
      <c r="AB100" s="285"/>
      <c r="AC100" s="285"/>
    </row>
    <row r="101" spans="25:29" ht="27" customHeight="1">
      <c r="Y101" s="285"/>
      <c r="Z101" s="285"/>
      <c r="AA101" s="285"/>
      <c r="AB101" s="285"/>
      <c r="AC101" s="285"/>
    </row>
    <row r="102" spans="25:29" ht="27" customHeight="1">
      <c r="Y102" s="285"/>
      <c r="Z102" s="285"/>
      <c r="AA102" s="285"/>
      <c r="AB102" s="285"/>
      <c r="AC102" s="285"/>
    </row>
    <row r="103" spans="25:29" ht="27" customHeight="1">
      <c r="Y103" s="285"/>
      <c r="Z103" s="285"/>
      <c r="AA103" s="285"/>
      <c r="AB103" s="285"/>
      <c r="AC103" s="285"/>
    </row>
    <row r="104" spans="25:29" ht="27" customHeight="1">
      <c r="Y104" s="285"/>
      <c r="Z104" s="285"/>
      <c r="AA104" s="285"/>
      <c r="AB104" s="285"/>
      <c r="AC104" s="285"/>
    </row>
    <row r="105" spans="25:29" ht="27" customHeight="1">
      <c r="Y105" s="285"/>
      <c r="Z105" s="285"/>
      <c r="AA105" s="285"/>
      <c r="AB105" s="285"/>
      <c r="AC105" s="285"/>
    </row>
    <row r="106" spans="25:29" ht="27" customHeight="1">
      <c r="Y106" s="285"/>
      <c r="Z106" s="285"/>
      <c r="AA106" s="285"/>
      <c r="AB106" s="285"/>
      <c r="AC106" s="285"/>
    </row>
    <row r="107" spans="25:29" ht="27" customHeight="1">
      <c r="Y107" s="285"/>
      <c r="Z107" s="285"/>
      <c r="AA107" s="285"/>
      <c r="AB107" s="285"/>
      <c r="AC107" s="285"/>
    </row>
    <row r="108" spans="25:29" ht="27" customHeight="1">
      <c r="Y108" s="285"/>
      <c r="Z108" s="285"/>
      <c r="AA108" s="285"/>
      <c r="AB108" s="285"/>
      <c r="AC108" s="285"/>
    </row>
    <row r="109" spans="25:29" ht="27" customHeight="1">
      <c r="Y109" s="285"/>
      <c r="Z109" s="285"/>
      <c r="AA109" s="285"/>
      <c r="AB109" s="285"/>
      <c r="AC109" s="285"/>
    </row>
    <row r="110" spans="25:29" ht="27" customHeight="1">
      <c r="Y110" s="285"/>
      <c r="Z110" s="285"/>
      <c r="AA110" s="285"/>
      <c r="AB110" s="285"/>
      <c r="AC110" s="285"/>
    </row>
    <row r="111" spans="25:29" ht="27" customHeight="1">
      <c r="Y111" s="285"/>
      <c r="Z111" s="285"/>
      <c r="AA111" s="285"/>
      <c r="AB111" s="285"/>
      <c r="AC111" s="285"/>
    </row>
    <row r="112" spans="25:29" ht="27" customHeight="1">
      <c r="Y112" s="285"/>
      <c r="Z112" s="285"/>
      <c r="AA112" s="285"/>
      <c r="AB112" s="285"/>
      <c r="AC112" s="285"/>
    </row>
    <row r="113" spans="25:29" ht="27" customHeight="1">
      <c r="Y113" s="285"/>
      <c r="Z113" s="285"/>
      <c r="AA113" s="285"/>
      <c r="AB113" s="285"/>
      <c r="AC113" s="285"/>
    </row>
    <row r="114" spans="25:29" ht="27" customHeight="1">
      <c r="Y114" s="285"/>
      <c r="Z114" s="285"/>
      <c r="AA114" s="285"/>
      <c r="AB114" s="285"/>
      <c r="AC114" s="285"/>
    </row>
    <row r="115" spans="25:29" ht="27" customHeight="1">
      <c r="Y115" s="285"/>
      <c r="Z115" s="285"/>
      <c r="AA115" s="285"/>
      <c r="AB115" s="285"/>
      <c r="AC115" s="285"/>
    </row>
    <row r="116" spans="25:29" ht="27" customHeight="1">
      <c r="Y116" s="285"/>
      <c r="Z116" s="285"/>
      <c r="AA116" s="285"/>
      <c r="AB116" s="285"/>
      <c r="AC116" s="285"/>
    </row>
    <row r="117" spans="25:29" ht="27" customHeight="1">
      <c r="Y117" s="285"/>
      <c r="Z117" s="285"/>
      <c r="AA117" s="285"/>
      <c r="AB117" s="285"/>
      <c r="AC117" s="285"/>
    </row>
    <row r="118" spans="25:29" ht="27" customHeight="1">
      <c r="Y118" s="285"/>
      <c r="Z118" s="285"/>
      <c r="AA118" s="285"/>
      <c r="AB118" s="285"/>
      <c r="AC118" s="285"/>
    </row>
    <row r="119" spans="25:29" ht="27" customHeight="1">
      <c r="Y119" s="285"/>
      <c r="Z119" s="285"/>
      <c r="AA119" s="285"/>
      <c r="AB119" s="285"/>
      <c r="AC119" s="285"/>
    </row>
    <row r="120" spans="25:29" ht="27" customHeight="1">
      <c r="Y120" s="285"/>
      <c r="Z120" s="285"/>
      <c r="AA120" s="285"/>
      <c r="AB120" s="285"/>
      <c r="AC120" s="285"/>
    </row>
    <row r="121" spans="25:29" ht="27" customHeight="1">
      <c r="Y121" s="285"/>
      <c r="Z121" s="285"/>
      <c r="AA121" s="285"/>
      <c r="AB121" s="285"/>
      <c r="AC121" s="285"/>
    </row>
    <row r="122" spans="25:29" ht="27" customHeight="1">
      <c r="Y122" s="285"/>
      <c r="Z122" s="285"/>
      <c r="AA122" s="285"/>
      <c r="AB122" s="285"/>
      <c r="AC122" s="285"/>
    </row>
    <row r="123" spans="25:29" ht="27" customHeight="1">
      <c r="Y123" s="285"/>
      <c r="Z123" s="285"/>
      <c r="AA123" s="285"/>
      <c r="AB123" s="285"/>
      <c r="AC123" s="285"/>
    </row>
    <row r="124" spans="25:29" ht="27" customHeight="1">
      <c r="Y124" s="285"/>
      <c r="Z124" s="285"/>
      <c r="AA124" s="285"/>
      <c r="AB124" s="285"/>
      <c r="AC124" s="285"/>
    </row>
    <row r="125" spans="25:29" ht="27" customHeight="1">
      <c r="Y125" s="285"/>
      <c r="Z125" s="285"/>
      <c r="AA125" s="285"/>
      <c r="AB125" s="285"/>
      <c r="AC125" s="285"/>
    </row>
  </sheetData>
  <mergeCells count="23">
    <mergeCell ref="Q61:S61"/>
    <mergeCell ref="Q62:S62"/>
    <mergeCell ref="Q63:S63"/>
    <mergeCell ref="B21:B26"/>
    <mergeCell ref="Z23:AD23"/>
    <mergeCell ref="B27:B46"/>
    <mergeCell ref="B47:B58"/>
    <mergeCell ref="A59:C59"/>
    <mergeCell ref="G60:H60"/>
    <mergeCell ref="T2:T3"/>
    <mergeCell ref="Z3:AC3"/>
    <mergeCell ref="B4:B20"/>
    <mergeCell ref="Z8:AC8"/>
    <mergeCell ref="Z13:AC13"/>
    <mergeCell ref="Z18:AC18"/>
    <mergeCell ref="A1:S1"/>
    <mergeCell ref="A2:A3"/>
    <mergeCell ref="B2:B3"/>
    <mergeCell ref="C2:C3"/>
    <mergeCell ref="D2:H2"/>
    <mergeCell ref="I2:M2"/>
    <mergeCell ref="N2:R2"/>
    <mergeCell ref="S2:S3"/>
  </mergeCells>
  <pageMargins left="0.98425196850393704" right="0.39370078740157483" top="0.78740157480314965" bottom="0.39370078740157483" header="0.51181102362204722" footer="0.51181102362204722"/>
  <pageSetup paperSize="9" scale="4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8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7" sqref="D7"/>
    </sheetView>
  </sheetViews>
  <sheetFormatPr defaultRowHeight="12.75"/>
  <cols>
    <col min="1" max="1" width="5.7109375" style="1" customWidth="1"/>
    <col min="2" max="2" width="8.140625" style="1" customWidth="1"/>
    <col min="3" max="3" width="29.140625" style="1" customWidth="1"/>
    <col min="4" max="4" width="19.5703125" style="1" customWidth="1"/>
    <col min="5" max="5" width="16.42578125" style="1" hidden="1" customWidth="1"/>
    <col min="6" max="6" width="13.7109375" style="1" customWidth="1"/>
    <col min="7" max="7" width="15" style="1" customWidth="1"/>
    <col min="8" max="8" width="16.7109375" style="1" customWidth="1"/>
    <col min="9" max="9" width="17.140625" style="1" customWidth="1"/>
    <col min="10" max="10" width="15.7109375" style="1" customWidth="1"/>
    <col min="11" max="11" width="17.7109375" style="150" customWidth="1"/>
    <col min="12" max="12" width="17.28515625" style="150" customWidth="1"/>
    <col min="13" max="13" width="35.5703125" style="1" customWidth="1"/>
    <col min="14" max="14" width="1.42578125" style="1" customWidth="1"/>
    <col min="15" max="15" width="15.28515625" style="3" customWidth="1"/>
    <col min="16" max="16" width="17" style="3" customWidth="1"/>
    <col min="17" max="17" width="28" style="1" customWidth="1"/>
    <col min="18" max="18" width="12.5703125" style="1" customWidth="1"/>
    <col min="19" max="19" width="11.42578125" style="1" customWidth="1"/>
    <col min="20" max="20" width="11" style="1" customWidth="1"/>
    <col min="21" max="21" width="9.85546875" style="1" bestFit="1" customWidth="1"/>
    <col min="22" max="16384" width="9.140625" style="1"/>
  </cols>
  <sheetData>
    <row r="1" spans="1:21" ht="41.25" customHeight="1" thickBot="1">
      <c r="A1" s="456" t="s">
        <v>184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217"/>
      <c r="O1" s="217"/>
      <c r="P1" s="217"/>
    </row>
    <row r="2" spans="1:21" ht="27.75" customHeight="1">
      <c r="A2" s="457" t="s">
        <v>93</v>
      </c>
      <c r="B2" s="459" t="s">
        <v>92</v>
      </c>
      <c r="C2" s="461" t="s">
        <v>183</v>
      </c>
      <c r="D2" s="463" t="s">
        <v>182</v>
      </c>
      <c r="E2" s="464"/>
      <c r="F2" s="464"/>
      <c r="G2" s="464"/>
      <c r="H2" s="465"/>
      <c r="I2" s="466" t="s">
        <v>181</v>
      </c>
      <c r="J2" s="467"/>
      <c r="K2" s="467"/>
      <c r="L2" s="468"/>
      <c r="M2" s="469" t="s">
        <v>89</v>
      </c>
      <c r="N2" s="207"/>
      <c r="O2" s="206"/>
      <c r="P2" s="206"/>
    </row>
    <row r="3" spans="1:21" ht="144" customHeight="1" thickBot="1">
      <c r="A3" s="458"/>
      <c r="B3" s="460"/>
      <c r="C3" s="462"/>
      <c r="D3" s="216" t="s">
        <v>180</v>
      </c>
      <c r="E3" s="215" t="s">
        <v>179</v>
      </c>
      <c r="F3" s="214" t="s">
        <v>178</v>
      </c>
      <c r="G3" s="213" t="s">
        <v>177</v>
      </c>
      <c r="H3" s="212" t="s">
        <v>176</v>
      </c>
      <c r="I3" s="211" t="s">
        <v>175</v>
      </c>
      <c r="J3" s="210" t="s">
        <v>174</v>
      </c>
      <c r="K3" s="209" t="s">
        <v>173</v>
      </c>
      <c r="L3" s="208" t="s">
        <v>172</v>
      </c>
      <c r="M3" s="470"/>
      <c r="N3" s="207"/>
      <c r="O3" s="206"/>
      <c r="P3" s="206"/>
      <c r="R3" s="381" t="s">
        <v>77</v>
      </c>
      <c r="S3" s="382"/>
      <c r="T3" s="382"/>
      <c r="U3" s="383"/>
    </row>
    <row r="4" spans="1:21" s="18" customFormat="1" ht="30" customHeight="1">
      <c r="A4" s="205">
        <v>1</v>
      </c>
      <c r="B4" s="433" t="s">
        <v>76</v>
      </c>
      <c r="C4" s="204" t="s">
        <v>75</v>
      </c>
      <c r="D4" s="203">
        <v>4322</v>
      </c>
      <c r="E4" s="202">
        <v>4322</v>
      </c>
      <c r="F4" s="202">
        <v>0</v>
      </c>
      <c r="G4" s="202">
        <f t="shared" ref="G4:G35" si="0">SUM(E4:F4)</f>
        <v>4322</v>
      </c>
      <c r="H4" s="201">
        <f t="shared" ref="H4:H35" si="1">(G4/D4)*100</f>
        <v>100</v>
      </c>
      <c r="I4" s="200">
        <v>4322</v>
      </c>
      <c r="J4" s="199">
        <f t="shared" ref="J4:J35" si="2">(I4/D4)*100</f>
        <v>100</v>
      </c>
      <c r="K4" s="69">
        <v>432200</v>
      </c>
      <c r="L4" s="198">
        <v>0</v>
      </c>
      <c r="M4" s="197" t="s">
        <v>171</v>
      </c>
      <c r="N4" s="121"/>
      <c r="O4" s="195"/>
      <c r="P4" s="195"/>
      <c r="R4" s="58">
        <v>2019</v>
      </c>
      <c r="S4" s="58">
        <v>2020</v>
      </c>
      <c r="T4" s="58">
        <v>2021</v>
      </c>
      <c r="U4" s="58">
        <v>2022</v>
      </c>
    </row>
    <row r="5" spans="1:21" s="18" customFormat="1" ht="30" customHeight="1">
      <c r="A5" s="190">
        <v>2</v>
      </c>
      <c r="B5" s="434"/>
      <c r="C5" s="189" t="s">
        <v>73</v>
      </c>
      <c r="D5" s="61">
        <v>2522</v>
      </c>
      <c r="E5" s="183">
        <v>2522</v>
      </c>
      <c r="F5" s="183">
        <v>0</v>
      </c>
      <c r="G5" s="183">
        <f t="shared" si="0"/>
        <v>2522</v>
      </c>
      <c r="H5" s="182">
        <f t="shared" si="1"/>
        <v>100</v>
      </c>
      <c r="I5" s="181">
        <v>2522</v>
      </c>
      <c r="J5" s="180">
        <f t="shared" si="2"/>
        <v>100</v>
      </c>
      <c r="K5" s="38">
        <v>252200</v>
      </c>
      <c r="L5" s="179">
        <v>0</v>
      </c>
      <c r="M5" s="192" t="s">
        <v>170</v>
      </c>
      <c r="N5" s="121"/>
      <c r="O5" s="195"/>
      <c r="P5" s="59"/>
      <c r="Q5" s="194" t="s">
        <v>159</v>
      </c>
      <c r="R5" s="55">
        <v>20</v>
      </c>
      <c r="S5" s="55">
        <v>60</v>
      </c>
      <c r="T5" s="55">
        <v>100</v>
      </c>
      <c r="U5" s="62"/>
    </row>
    <row r="6" spans="1:21" s="18" customFormat="1" ht="30" customHeight="1">
      <c r="A6" s="190">
        <v>3</v>
      </c>
      <c r="B6" s="434"/>
      <c r="C6" s="189" t="s">
        <v>72</v>
      </c>
      <c r="D6" s="61">
        <v>1742</v>
      </c>
      <c r="E6" s="183">
        <v>1742</v>
      </c>
      <c r="F6" s="183">
        <v>0</v>
      </c>
      <c r="G6" s="183">
        <f t="shared" si="0"/>
        <v>1742</v>
      </c>
      <c r="H6" s="182">
        <f t="shared" si="1"/>
        <v>100</v>
      </c>
      <c r="I6" s="181">
        <v>1742</v>
      </c>
      <c r="J6" s="180">
        <f t="shared" si="2"/>
        <v>100</v>
      </c>
      <c r="K6" s="38">
        <v>174200</v>
      </c>
      <c r="L6" s="179">
        <v>0</v>
      </c>
      <c r="M6" s="178" t="s">
        <v>169</v>
      </c>
      <c r="N6" s="121"/>
      <c r="O6" s="195"/>
      <c r="P6" s="195"/>
      <c r="Q6" s="18" t="s">
        <v>71</v>
      </c>
      <c r="R6" s="53">
        <v>2368630</v>
      </c>
      <c r="S6" s="53">
        <v>4737260</v>
      </c>
      <c r="T6" s="53">
        <v>4737260</v>
      </c>
      <c r="U6" s="53"/>
    </row>
    <row r="7" spans="1:21" s="18" customFormat="1" ht="30" customHeight="1">
      <c r="A7" s="190">
        <v>4</v>
      </c>
      <c r="B7" s="434"/>
      <c r="C7" s="189" t="s">
        <v>70</v>
      </c>
      <c r="D7" s="61">
        <v>57</v>
      </c>
      <c r="E7" s="183">
        <v>57</v>
      </c>
      <c r="F7" s="183">
        <v>0</v>
      </c>
      <c r="G7" s="183">
        <f t="shared" si="0"/>
        <v>57</v>
      </c>
      <c r="H7" s="182">
        <f t="shared" si="1"/>
        <v>100</v>
      </c>
      <c r="I7" s="181">
        <v>57</v>
      </c>
      <c r="J7" s="180">
        <f t="shared" si="2"/>
        <v>100</v>
      </c>
      <c r="K7" s="38">
        <v>5720</v>
      </c>
      <c r="L7" s="179">
        <v>0</v>
      </c>
      <c r="M7" s="178"/>
      <c r="N7" s="121"/>
      <c r="O7" s="195"/>
      <c r="P7" s="195"/>
    </row>
    <row r="8" spans="1:21" s="18" customFormat="1" ht="30" customHeight="1">
      <c r="A8" s="190">
        <v>5</v>
      </c>
      <c r="B8" s="434"/>
      <c r="C8" s="189" t="s">
        <v>69</v>
      </c>
      <c r="D8" s="61">
        <v>923</v>
      </c>
      <c r="E8" s="183">
        <v>923</v>
      </c>
      <c r="F8" s="183">
        <v>0</v>
      </c>
      <c r="G8" s="183">
        <f t="shared" si="0"/>
        <v>923</v>
      </c>
      <c r="H8" s="182">
        <f t="shared" si="1"/>
        <v>100</v>
      </c>
      <c r="I8" s="181">
        <v>923</v>
      </c>
      <c r="J8" s="180">
        <f t="shared" si="2"/>
        <v>100</v>
      </c>
      <c r="K8" s="38">
        <v>137063</v>
      </c>
      <c r="L8" s="179">
        <v>201</v>
      </c>
      <c r="M8" s="178" t="s">
        <v>0</v>
      </c>
      <c r="N8" s="121"/>
      <c r="O8" s="195"/>
      <c r="P8" s="195"/>
      <c r="Q8" s="1"/>
      <c r="R8" s="387" t="s">
        <v>68</v>
      </c>
      <c r="S8" s="388"/>
      <c r="T8" s="388"/>
      <c r="U8" s="389"/>
    </row>
    <row r="9" spans="1:21" s="18" customFormat="1" ht="30" customHeight="1">
      <c r="A9" s="190">
        <v>6</v>
      </c>
      <c r="B9" s="434"/>
      <c r="C9" s="189" t="s">
        <v>67</v>
      </c>
      <c r="D9" s="61">
        <v>370</v>
      </c>
      <c r="E9" s="183">
        <v>370</v>
      </c>
      <c r="F9" s="183">
        <v>0</v>
      </c>
      <c r="G9" s="183">
        <f t="shared" si="0"/>
        <v>370</v>
      </c>
      <c r="H9" s="182">
        <f t="shared" si="1"/>
        <v>100</v>
      </c>
      <c r="I9" s="181">
        <v>370</v>
      </c>
      <c r="J9" s="180">
        <f t="shared" si="2"/>
        <v>100</v>
      </c>
      <c r="K9" s="38">
        <v>37000</v>
      </c>
      <c r="L9" s="179">
        <v>0</v>
      </c>
      <c r="M9" s="178" t="s">
        <v>168</v>
      </c>
      <c r="N9" s="121"/>
      <c r="O9" s="195"/>
      <c r="P9" s="195"/>
      <c r="R9" s="58">
        <v>2019</v>
      </c>
      <c r="S9" s="58">
        <v>2020</v>
      </c>
      <c r="T9" s="58">
        <v>2021</v>
      </c>
      <c r="U9" s="58">
        <v>2022</v>
      </c>
    </row>
    <row r="10" spans="1:21" s="18" customFormat="1" ht="30" customHeight="1">
      <c r="A10" s="190">
        <v>7</v>
      </c>
      <c r="B10" s="434"/>
      <c r="C10" s="189" t="s">
        <v>66</v>
      </c>
      <c r="D10" s="61">
        <v>33</v>
      </c>
      <c r="E10" s="183">
        <v>33</v>
      </c>
      <c r="F10" s="183">
        <v>0</v>
      </c>
      <c r="G10" s="183">
        <f t="shared" si="0"/>
        <v>33</v>
      </c>
      <c r="H10" s="182">
        <f t="shared" si="1"/>
        <v>100</v>
      </c>
      <c r="I10" s="181">
        <v>33</v>
      </c>
      <c r="J10" s="180">
        <f t="shared" si="2"/>
        <v>100</v>
      </c>
      <c r="K10" s="38">
        <v>3792</v>
      </c>
      <c r="L10" s="179">
        <v>0</v>
      </c>
      <c r="M10" s="178" t="s">
        <v>167</v>
      </c>
      <c r="N10" s="121"/>
      <c r="O10" s="195"/>
      <c r="P10" s="195"/>
      <c r="Q10" s="194" t="s">
        <v>159</v>
      </c>
      <c r="R10" s="55">
        <v>25</v>
      </c>
      <c r="S10" s="55">
        <v>50</v>
      </c>
      <c r="T10" s="55">
        <v>75</v>
      </c>
      <c r="U10" s="55">
        <v>100</v>
      </c>
    </row>
    <row r="11" spans="1:21" s="18" customFormat="1" ht="36.75" customHeight="1">
      <c r="A11" s="190">
        <v>8</v>
      </c>
      <c r="B11" s="434"/>
      <c r="C11" s="189" t="s">
        <v>65</v>
      </c>
      <c r="D11" s="61">
        <v>1197</v>
      </c>
      <c r="E11" s="183">
        <v>1197</v>
      </c>
      <c r="F11" s="183">
        <v>0</v>
      </c>
      <c r="G11" s="183">
        <f t="shared" si="0"/>
        <v>1197</v>
      </c>
      <c r="H11" s="182">
        <f t="shared" si="1"/>
        <v>100</v>
      </c>
      <c r="I11" s="187">
        <v>1175</v>
      </c>
      <c r="J11" s="180">
        <f t="shared" si="2"/>
        <v>98.162071846282373</v>
      </c>
      <c r="K11" s="45">
        <v>114074</v>
      </c>
      <c r="L11" s="185">
        <v>18351</v>
      </c>
      <c r="M11" s="192" t="s">
        <v>166</v>
      </c>
      <c r="N11" s="193"/>
      <c r="O11" s="195"/>
      <c r="P11" s="195"/>
      <c r="Q11" s="18" t="s">
        <v>64</v>
      </c>
      <c r="R11" s="53">
        <v>1363245</v>
      </c>
      <c r="S11" s="53">
        <v>1363245</v>
      </c>
      <c r="T11" s="53">
        <v>1363245</v>
      </c>
      <c r="U11" s="53">
        <v>1363245</v>
      </c>
    </row>
    <row r="12" spans="1:21" s="18" customFormat="1" ht="30" customHeight="1">
      <c r="A12" s="190">
        <v>9</v>
      </c>
      <c r="B12" s="434"/>
      <c r="C12" s="189" t="s">
        <v>63</v>
      </c>
      <c r="D12" s="61">
        <v>491</v>
      </c>
      <c r="E12" s="183">
        <v>491</v>
      </c>
      <c r="F12" s="183">
        <v>0</v>
      </c>
      <c r="G12" s="183">
        <f t="shared" si="0"/>
        <v>491</v>
      </c>
      <c r="H12" s="182">
        <f t="shared" si="1"/>
        <v>100</v>
      </c>
      <c r="I12" s="181">
        <v>491</v>
      </c>
      <c r="J12" s="180">
        <f t="shared" si="2"/>
        <v>100</v>
      </c>
      <c r="K12" s="38">
        <v>50304</v>
      </c>
      <c r="L12" s="179">
        <v>0</v>
      </c>
      <c r="M12" s="178"/>
      <c r="N12" s="121"/>
      <c r="O12" s="195"/>
      <c r="P12" s="195"/>
    </row>
    <row r="13" spans="1:21" s="18" customFormat="1" ht="30" customHeight="1">
      <c r="A13" s="190">
        <v>10</v>
      </c>
      <c r="B13" s="434"/>
      <c r="C13" s="189" t="s">
        <v>62</v>
      </c>
      <c r="D13" s="61">
        <v>786</v>
      </c>
      <c r="E13" s="183">
        <v>786</v>
      </c>
      <c r="F13" s="183">
        <v>0</v>
      </c>
      <c r="G13" s="183">
        <f t="shared" si="0"/>
        <v>786</v>
      </c>
      <c r="H13" s="182">
        <f t="shared" si="1"/>
        <v>100</v>
      </c>
      <c r="I13" s="187">
        <v>644</v>
      </c>
      <c r="J13" s="186">
        <f t="shared" si="2"/>
        <v>81.933842239185751</v>
      </c>
      <c r="K13" s="45">
        <v>60773</v>
      </c>
      <c r="L13" s="185">
        <v>21134</v>
      </c>
      <c r="M13" s="178" t="s">
        <v>165</v>
      </c>
      <c r="N13" s="121"/>
      <c r="O13" s="195"/>
      <c r="P13" s="195"/>
      <c r="Q13" s="1"/>
      <c r="R13" s="387" t="s">
        <v>61</v>
      </c>
      <c r="S13" s="388"/>
      <c r="T13" s="388"/>
      <c r="U13" s="389"/>
    </row>
    <row r="14" spans="1:21" s="18" customFormat="1" ht="30" customHeight="1">
      <c r="A14" s="190">
        <v>11</v>
      </c>
      <c r="B14" s="434"/>
      <c r="C14" s="189" t="s">
        <v>60</v>
      </c>
      <c r="D14" s="61">
        <v>39</v>
      </c>
      <c r="E14" s="183">
        <v>39</v>
      </c>
      <c r="F14" s="183">
        <v>0</v>
      </c>
      <c r="G14" s="183">
        <f t="shared" si="0"/>
        <v>39</v>
      </c>
      <c r="H14" s="182">
        <f t="shared" si="1"/>
        <v>100</v>
      </c>
      <c r="I14" s="181">
        <v>39</v>
      </c>
      <c r="J14" s="180">
        <f t="shared" si="2"/>
        <v>100</v>
      </c>
      <c r="K14" s="38">
        <v>5133</v>
      </c>
      <c r="L14" s="179">
        <v>0</v>
      </c>
      <c r="M14" s="178" t="s">
        <v>164</v>
      </c>
      <c r="N14" s="121"/>
      <c r="O14" s="195"/>
      <c r="P14" s="195"/>
      <c r="R14" s="58">
        <v>2019</v>
      </c>
      <c r="S14" s="58">
        <v>2020</v>
      </c>
      <c r="T14" s="58">
        <v>2021</v>
      </c>
      <c r="U14" s="58">
        <v>2022</v>
      </c>
    </row>
    <row r="15" spans="1:21" s="18" customFormat="1" ht="30" customHeight="1">
      <c r="A15" s="190">
        <v>12</v>
      </c>
      <c r="B15" s="434"/>
      <c r="C15" s="189" t="s">
        <v>59</v>
      </c>
      <c r="D15" s="61">
        <v>445</v>
      </c>
      <c r="E15" s="183">
        <v>445</v>
      </c>
      <c r="F15" s="183">
        <v>0</v>
      </c>
      <c r="G15" s="183">
        <f t="shared" si="0"/>
        <v>445</v>
      </c>
      <c r="H15" s="182">
        <f t="shared" si="1"/>
        <v>100</v>
      </c>
      <c r="I15" s="181">
        <v>445</v>
      </c>
      <c r="J15" s="180">
        <f t="shared" si="2"/>
        <v>100</v>
      </c>
      <c r="K15" s="38">
        <v>445</v>
      </c>
      <c r="L15" s="179">
        <v>0</v>
      </c>
      <c r="M15" s="178" t="s">
        <v>163</v>
      </c>
      <c r="N15" s="121"/>
      <c r="O15" s="195"/>
      <c r="P15" s="195"/>
      <c r="Q15" s="194" t="s">
        <v>159</v>
      </c>
      <c r="R15" s="55">
        <v>50</v>
      </c>
      <c r="S15" s="55">
        <v>100</v>
      </c>
      <c r="T15" s="55" t="s">
        <v>0</v>
      </c>
      <c r="U15" s="55" t="s">
        <v>0</v>
      </c>
    </row>
    <row r="16" spans="1:21" s="18" customFormat="1" ht="30" customHeight="1">
      <c r="A16" s="190">
        <v>13</v>
      </c>
      <c r="B16" s="434"/>
      <c r="C16" s="189" t="s">
        <v>58</v>
      </c>
      <c r="D16" s="61">
        <v>1098</v>
      </c>
      <c r="E16" s="183">
        <v>1098</v>
      </c>
      <c r="F16" s="183">
        <v>0</v>
      </c>
      <c r="G16" s="183">
        <f t="shared" si="0"/>
        <v>1098</v>
      </c>
      <c r="H16" s="182">
        <f t="shared" si="1"/>
        <v>100</v>
      </c>
      <c r="I16" s="181">
        <v>1098</v>
      </c>
      <c r="J16" s="180">
        <f t="shared" si="2"/>
        <v>100</v>
      </c>
      <c r="K16" s="45">
        <v>126220</v>
      </c>
      <c r="L16" s="185">
        <v>101</v>
      </c>
      <c r="M16" s="178"/>
      <c r="N16" s="121"/>
      <c r="O16" s="195"/>
      <c r="P16" s="195"/>
      <c r="Q16" s="18" t="s">
        <v>57</v>
      </c>
      <c r="R16" s="53">
        <v>2040150</v>
      </c>
      <c r="S16" s="53">
        <v>2040150</v>
      </c>
      <c r="T16" s="53"/>
      <c r="U16" s="53"/>
    </row>
    <row r="17" spans="1:21" s="18" customFormat="1" ht="30" customHeight="1">
      <c r="A17" s="190">
        <v>14</v>
      </c>
      <c r="B17" s="434"/>
      <c r="C17" s="189" t="s">
        <v>56</v>
      </c>
      <c r="D17" s="61">
        <v>638</v>
      </c>
      <c r="E17" s="183">
        <v>638</v>
      </c>
      <c r="F17" s="183">
        <v>0</v>
      </c>
      <c r="G17" s="183">
        <f t="shared" si="0"/>
        <v>638</v>
      </c>
      <c r="H17" s="182">
        <f t="shared" si="1"/>
        <v>100</v>
      </c>
      <c r="I17" s="181">
        <v>638</v>
      </c>
      <c r="J17" s="180">
        <f t="shared" si="2"/>
        <v>100</v>
      </c>
      <c r="K17" s="45">
        <v>93694</v>
      </c>
      <c r="L17" s="185">
        <v>1133</v>
      </c>
      <c r="M17" s="178" t="s">
        <v>0</v>
      </c>
      <c r="N17" s="121"/>
      <c r="O17" s="195"/>
      <c r="P17" s="195"/>
    </row>
    <row r="18" spans="1:21" s="18" customFormat="1" ht="34.5" customHeight="1">
      <c r="A18" s="190">
        <v>15</v>
      </c>
      <c r="B18" s="434"/>
      <c r="C18" s="189" t="s">
        <v>55</v>
      </c>
      <c r="D18" s="61">
        <v>182</v>
      </c>
      <c r="E18" s="183">
        <v>182</v>
      </c>
      <c r="F18" s="183">
        <v>0</v>
      </c>
      <c r="G18" s="183">
        <f t="shared" si="0"/>
        <v>182</v>
      </c>
      <c r="H18" s="182">
        <f t="shared" si="1"/>
        <v>100</v>
      </c>
      <c r="I18" s="181">
        <v>182</v>
      </c>
      <c r="J18" s="180">
        <f t="shared" si="2"/>
        <v>100</v>
      </c>
      <c r="K18" s="45">
        <v>13710</v>
      </c>
      <c r="L18" s="185">
        <v>8606</v>
      </c>
      <c r="M18" s="192" t="s">
        <v>162</v>
      </c>
      <c r="N18" s="121"/>
      <c r="O18" s="195"/>
      <c r="P18" s="195"/>
      <c r="Q18" s="1"/>
      <c r="R18" s="387" t="s">
        <v>53</v>
      </c>
      <c r="S18" s="388"/>
      <c r="T18" s="388"/>
      <c r="U18" s="389"/>
    </row>
    <row r="19" spans="1:21" s="18" customFormat="1" ht="30" customHeight="1">
      <c r="A19" s="190">
        <v>16</v>
      </c>
      <c r="B19" s="434"/>
      <c r="C19" s="189" t="s">
        <v>52</v>
      </c>
      <c r="D19" s="61">
        <v>471</v>
      </c>
      <c r="E19" s="183">
        <v>471</v>
      </c>
      <c r="F19" s="183">
        <v>0</v>
      </c>
      <c r="G19" s="183">
        <f t="shared" si="0"/>
        <v>471</v>
      </c>
      <c r="H19" s="182">
        <f t="shared" si="1"/>
        <v>100</v>
      </c>
      <c r="I19" s="181">
        <v>471</v>
      </c>
      <c r="J19" s="180">
        <f t="shared" si="2"/>
        <v>100</v>
      </c>
      <c r="K19" s="171">
        <v>69113</v>
      </c>
      <c r="L19" s="185">
        <v>552</v>
      </c>
      <c r="M19" s="178" t="s">
        <v>0</v>
      </c>
      <c r="N19" s="121"/>
      <c r="O19" s="195"/>
      <c r="P19" s="195"/>
      <c r="R19" s="58">
        <v>2019</v>
      </c>
      <c r="S19" s="58">
        <v>2020</v>
      </c>
      <c r="T19" s="58">
        <v>2021</v>
      </c>
      <c r="U19" s="58">
        <v>2022</v>
      </c>
    </row>
    <row r="20" spans="1:21" s="18" customFormat="1" ht="30" customHeight="1">
      <c r="A20" s="190">
        <v>17</v>
      </c>
      <c r="B20" s="435"/>
      <c r="C20" s="189" t="s">
        <v>51</v>
      </c>
      <c r="D20" s="196">
        <v>562</v>
      </c>
      <c r="E20" s="183">
        <v>562</v>
      </c>
      <c r="F20" s="183">
        <v>0</v>
      </c>
      <c r="G20" s="183">
        <f t="shared" si="0"/>
        <v>562</v>
      </c>
      <c r="H20" s="182">
        <f t="shared" si="1"/>
        <v>100</v>
      </c>
      <c r="I20" s="181">
        <v>562</v>
      </c>
      <c r="J20" s="180">
        <f t="shared" si="2"/>
        <v>100</v>
      </c>
      <c r="K20" s="45">
        <v>56701</v>
      </c>
      <c r="L20" s="185">
        <v>2865</v>
      </c>
      <c r="M20" s="178"/>
      <c r="N20" s="121"/>
      <c r="O20" s="164">
        <f>SUM(D4:D20)</f>
        <v>15878</v>
      </c>
      <c r="P20" s="163">
        <f>SUM(G4:G20)</f>
        <v>15878</v>
      </c>
      <c r="Q20" s="194" t="s">
        <v>159</v>
      </c>
      <c r="R20" s="55">
        <v>50</v>
      </c>
      <c r="S20" s="55">
        <v>100</v>
      </c>
      <c r="T20" s="55" t="s">
        <v>0</v>
      </c>
      <c r="U20" s="55" t="s">
        <v>0</v>
      </c>
    </row>
    <row r="21" spans="1:21" s="18" customFormat="1" ht="30" customHeight="1">
      <c r="A21" s="175">
        <v>18</v>
      </c>
      <c r="B21" s="440" t="s">
        <v>161</v>
      </c>
      <c r="C21" s="189" t="s">
        <v>49</v>
      </c>
      <c r="D21" s="61">
        <v>1676</v>
      </c>
      <c r="E21" s="183">
        <v>1676</v>
      </c>
      <c r="F21" s="183">
        <v>0</v>
      </c>
      <c r="G21" s="183">
        <f t="shared" si="0"/>
        <v>1676</v>
      </c>
      <c r="H21" s="182">
        <f t="shared" si="1"/>
        <v>100</v>
      </c>
      <c r="I21" s="181">
        <v>1676</v>
      </c>
      <c r="J21" s="180">
        <f t="shared" si="2"/>
        <v>100</v>
      </c>
      <c r="K21" s="38">
        <v>149507</v>
      </c>
      <c r="L21" s="179">
        <v>0</v>
      </c>
      <c r="M21" s="178" t="s">
        <v>0</v>
      </c>
      <c r="N21" s="121"/>
      <c r="O21" s="195"/>
      <c r="P21" s="177"/>
      <c r="Q21" s="18" t="s">
        <v>48</v>
      </c>
      <c r="R21" s="53">
        <v>1039730</v>
      </c>
      <c r="S21" s="53">
        <v>1039730</v>
      </c>
      <c r="T21" s="53"/>
      <c r="U21" s="53"/>
    </row>
    <row r="22" spans="1:21" s="18" customFormat="1" ht="30" customHeight="1">
      <c r="A22" s="175">
        <v>19</v>
      </c>
      <c r="B22" s="441"/>
      <c r="C22" s="189" t="s">
        <v>47</v>
      </c>
      <c r="D22" s="61">
        <v>183</v>
      </c>
      <c r="E22" s="183">
        <v>183</v>
      </c>
      <c r="F22" s="183">
        <v>0</v>
      </c>
      <c r="G22" s="183">
        <f t="shared" si="0"/>
        <v>183</v>
      </c>
      <c r="H22" s="182">
        <f t="shared" si="1"/>
        <v>100</v>
      </c>
      <c r="I22" s="181">
        <v>183</v>
      </c>
      <c r="J22" s="180">
        <f t="shared" si="2"/>
        <v>100</v>
      </c>
      <c r="K22" s="38">
        <v>7899</v>
      </c>
      <c r="L22" s="179">
        <v>0</v>
      </c>
      <c r="M22" s="178" t="s">
        <v>160</v>
      </c>
      <c r="N22" s="121"/>
      <c r="O22" s="195"/>
      <c r="P22" s="177"/>
    </row>
    <row r="23" spans="1:21" s="18" customFormat="1" ht="30" customHeight="1">
      <c r="A23" s="175">
        <v>20</v>
      </c>
      <c r="B23" s="441"/>
      <c r="C23" s="189" t="s">
        <v>46</v>
      </c>
      <c r="D23" s="61">
        <v>235</v>
      </c>
      <c r="E23" s="183">
        <v>235</v>
      </c>
      <c r="F23" s="183">
        <v>0</v>
      </c>
      <c r="G23" s="183">
        <f t="shared" si="0"/>
        <v>235</v>
      </c>
      <c r="H23" s="182">
        <f t="shared" si="1"/>
        <v>100</v>
      </c>
      <c r="I23" s="181">
        <v>235</v>
      </c>
      <c r="J23" s="180">
        <f t="shared" si="2"/>
        <v>100</v>
      </c>
      <c r="K23" s="38">
        <v>24221</v>
      </c>
      <c r="L23" s="179">
        <v>0</v>
      </c>
      <c r="M23" s="178"/>
      <c r="N23" s="121"/>
      <c r="O23" s="195"/>
      <c r="P23" s="177"/>
      <c r="Q23" s="1"/>
      <c r="R23" s="387" t="s">
        <v>45</v>
      </c>
      <c r="S23" s="388"/>
      <c r="T23" s="388"/>
      <c r="U23" s="389"/>
    </row>
    <row r="24" spans="1:21" s="18" customFormat="1" ht="30" customHeight="1">
      <c r="A24" s="175">
        <v>21</v>
      </c>
      <c r="B24" s="441"/>
      <c r="C24" s="191" t="s">
        <v>44</v>
      </c>
      <c r="D24" s="188">
        <v>609</v>
      </c>
      <c r="E24" s="171">
        <v>594</v>
      </c>
      <c r="F24" s="171">
        <v>10</v>
      </c>
      <c r="G24" s="171">
        <f t="shared" si="0"/>
        <v>604</v>
      </c>
      <c r="H24" s="170">
        <f t="shared" si="1"/>
        <v>99.178981937602629</v>
      </c>
      <c r="I24" s="187">
        <v>604</v>
      </c>
      <c r="J24" s="186">
        <f t="shared" si="2"/>
        <v>99.178981937602629</v>
      </c>
      <c r="K24" s="45">
        <v>48337</v>
      </c>
      <c r="L24" s="185">
        <v>9106</v>
      </c>
      <c r="M24" s="178"/>
      <c r="N24" s="121"/>
      <c r="O24" s="195"/>
      <c r="P24" s="177"/>
      <c r="R24" s="58">
        <v>2019</v>
      </c>
      <c r="S24" s="58">
        <v>2020</v>
      </c>
      <c r="T24" s="58">
        <v>2021</v>
      </c>
      <c r="U24" s="58">
        <v>2022</v>
      </c>
    </row>
    <row r="25" spans="1:21" s="18" customFormat="1" ht="30" customHeight="1">
      <c r="A25" s="175">
        <v>22</v>
      </c>
      <c r="B25" s="441"/>
      <c r="C25" s="189" t="s">
        <v>43</v>
      </c>
      <c r="D25" s="61">
        <v>482</v>
      </c>
      <c r="E25" s="183">
        <v>482</v>
      </c>
      <c r="F25" s="183">
        <v>0</v>
      </c>
      <c r="G25" s="183">
        <f t="shared" si="0"/>
        <v>482</v>
      </c>
      <c r="H25" s="182">
        <f t="shared" si="1"/>
        <v>100</v>
      </c>
      <c r="I25" s="181">
        <v>482</v>
      </c>
      <c r="J25" s="180">
        <f t="shared" si="2"/>
        <v>100</v>
      </c>
      <c r="K25" s="38">
        <v>29583</v>
      </c>
      <c r="L25" s="179">
        <v>0</v>
      </c>
      <c r="M25" s="178"/>
      <c r="N25" s="121"/>
      <c r="O25" s="195"/>
      <c r="P25" s="177"/>
      <c r="Q25" s="194" t="s">
        <v>159</v>
      </c>
      <c r="R25" s="55">
        <v>20</v>
      </c>
      <c r="S25" s="55">
        <v>60</v>
      </c>
      <c r="T25" s="55">
        <v>100</v>
      </c>
      <c r="U25" s="55" t="s">
        <v>0</v>
      </c>
    </row>
    <row r="26" spans="1:21" s="18" customFormat="1" ht="30" customHeight="1">
      <c r="A26" s="175">
        <v>23</v>
      </c>
      <c r="B26" s="441"/>
      <c r="C26" s="189" t="s">
        <v>41</v>
      </c>
      <c r="D26" s="61">
        <v>74</v>
      </c>
      <c r="E26" s="183">
        <v>74</v>
      </c>
      <c r="F26" s="183">
        <v>0</v>
      </c>
      <c r="G26" s="183">
        <f t="shared" si="0"/>
        <v>74</v>
      </c>
      <c r="H26" s="182">
        <f t="shared" si="1"/>
        <v>100</v>
      </c>
      <c r="I26" s="181">
        <v>74</v>
      </c>
      <c r="J26" s="180">
        <f t="shared" si="2"/>
        <v>100</v>
      </c>
      <c r="K26" s="38">
        <v>6043</v>
      </c>
      <c r="L26" s="179">
        <v>25</v>
      </c>
      <c r="M26" s="178"/>
      <c r="N26" s="121"/>
      <c r="O26" s="164">
        <f>SUM(D21:D26)</f>
        <v>3259</v>
      </c>
      <c r="P26" s="163">
        <f>SUM(G21:G26)</f>
        <v>3254</v>
      </c>
      <c r="Q26" s="18" t="s">
        <v>40</v>
      </c>
      <c r="R26" s="53">
        <v>50685630</v>
      </c>
      <c r="S26" s="53">
        <v>50685630</v>
      </c>
      <c r="T26" s="53">
        <v>50685630</v>
      </c>
      <c r="U26" s="53"/>
    </row>
    <row r="27" spans="1:21" s="18" customFormat="1" ht="26.25" customHeight="1">
      <c r="A27" s="190">
        <v>24</v>
      </c>
      <c r="B27" s="444" t="s">
        <v>39</v>
      </c>
      <c r="C27" s="189" t="s">
        <v>38</v>
      </c>
      <c r="D27" s="61">
        <v>1195</v>
      </c>
      <c r="E27" s="183">
        <v>1195</v>
      </c>
      <c r="F27" s="183">
        <v>0</v>
      </c>
      <c r="G27" s="183">
        <f t="shared" si="0"/>
        <v>1195</v>
      </c>
      <c r="H27" s="182">
        <f t="shared" si="1"/>
        <v>100</v>
      </c>
      <c r="I27" s="181">
        <v>1195</v>
      </c>
      <c r="J27" s="180">
        <f t="shared" si="2"/>
        <v>100</v>
      </c>
      <c r="K27" s="38">
        <v>173194</v>
      </c>
      <c r="L27" s="179">
        <v>16</v>
      </c>
      <c r="M27" s="192" t="s">
        <v>0</v>
      </c>
      <c r="N27" s="193"/>
      <c r="O27" s="177"/>
      <c r="P27" s="177"/>
    </row>
    <row r="28" spans="1:21" s="18" customFormat="1" ht="30" customHeight="1">
      <c r="A28" s="190">
        <v>25</v>
      </c>
      <c r="B28" s="434"/>
      <c r="C28" s="189" t="s">
        <v>36</v>
      </c>
      <c r="D28" s="61">
        <v>972</v>
      </c>
      <c r="E28" s="183">
        <v>972</v>
      </c>
      <c r="F28" s="183">
        <v>0</v>
      </c>
      <c r="G28" s="183">
        <f t="shared" si="0"/>
        <v>972</v>
      </c>
      <c r="H28" s="182">
        <f t="shared" si="1"/>
        <v>100</v>
      </c>
      <c r="I28" s="181">
        <v>972</v>
      </c>
      <c r="J28" s="180">
        <f t="shared" si="2"/>
        <v>100</v>
      </c>
      <c r="K28" s="38">
        <v>122878</v>
      </c>
      <c r="L28" s="179">
        <v>5</v>
      </c>
      <c r="M28" s="192" t="s">
        <v>0</v>
      </c>
      <c r="N28" s="193"/>
      <c r="O28" s="177"/>
      <c r="P28" s="177"/>
    </row>
    <row r="29" spans="1:21" s="18" customFormat="1" ht="30" customHeight="1">
      <c r="A29" s="190">
        <v>26</v>
      </c>
      <c r="B29" s="434"/>
      <c r="C29" s="189" t="s">
        <v>35</v>
      </c>
      <c r="D29" s="61">
        <v>1278</v>
      </c>
      <c r="E29" s="183">
        <v>1278</v>
      </c>
      <c r="F29" s="183">
        <v>0</v>
      </c>
      <c r="G29" s="183">
        <f t="shared" si="0"/>
        <v>1278</v>
      </c>
      <c r="H29" s="182">
        <f t="shared" si="1"/>
        <v>100</v>
      </c>
      <c r="I29" s="187">
        <v>1043</v>
      </c>
      <c r="J29" s="186">
        <f t="shared" si="2"/>
        <v>81.611893583724566</v>
      </c>
      <c r="K29" s="45">
        <v>78384</v>
      </c>
      <c r="L29" s="185">
        <v>128</v>
      </c>
      <c r="M29" s="178"/>
      <c r="N29" s="121"/>
      <c r="O29" s="177"/>
      <c r="P29" s="177"/>
    </row>
    <row r="30" spans="1:21" s="18" customFormat="1" ht="30" customHeight="1">
      <c r="A30" s="190">
        <v>27</v>
      </c>
      <c r="B30" s="434"/>
      <c r="C30" s="189" t="s">
        <v>34</v>
      </c>
      <c r="D30" s="61">
        <v>71</v>
      </c>
      <c r="E30" s="183">
        <v>71</v>
      </c>
      <c r="F30" s="183">
        <v>0</v>
      </c>
      <c r="G30" s="183">
        <f t="shared" si="0"/>
        <v>71</v>
      </c>
      <c r="H30" s="182">
        <f t="shared" si="1"/>
        <v>100</v>
      </c>
      <c r="I30" s="181">
        <v>71</v>
      </c>
      <c r="J30" s="180">
        <f t="shared" si="2"/>
        <v>100</v>
      </c>
      <c r="K30" s="38">
        <v>7649</v>
      </c>
      <c r="L30" s="179">
        <v>0</v>
      </c>
      <c r="M30" s="178" t="s">
        <v>0</v>
      </c>
      <c r="N30" s="121"/>
      <c r="O30" s="177"/>
      <c r="P30" s="177"/>
    </row>
    <row r="31" spans="1:21" s="18" customFormat="1" ht="30" customHeight="1">
      <c r="A31" s="190">
        <v>28</v>
      </c>
      <c r="B31" s="434"/>
      <c r="C31" s="189" t="s">
        <v>33</v>
      </c>
      <c r="D31" s="61">
        <v>1086</v>
      </c>
      <c r="E31" s="183">
        <v>1086</v>
      </c>
      <c r="F31" s="183">
        <v>0</v>
      </c>
      <c r="G31" s="183">
        <f t="shared" si="0"/>
        <v>1086</v>
      </c>
      <c r="H31" s="182">
        <f t="shared" si="1"/>
        <v>100</v>
      </c>
      <c r="I31" s="181">
        <v>1086</v>
      </c>
      <c r="J31" s="180">
        <f t="shared" si="2"/>
        <v>100</v>
      </c>
      <c r="K31" s="38">
        <v>153255</v>
      </c>
      <c r="L31" s="179">
        <v>0</v>
      </c>
      <c r="M31" s="178" t="s">
        <v>158</v>
      </c>
      <c r="N31" s="121"/>
      <c r="O31" s="177"/>
      <c r="P31" s="177"/>
    </row>
    <row r="32" spans="1:21" s="18" customFormat="1" ht="30" customHeight="1">
      <c r="A32" s="190">
        <v>29</v>
      </c>
      <c r="B32" s="434"/>
      <c r="C32" s="189" t="s">
        <v>32</v>
      </c>
      <c r="D32" s="61">
        <v>288</v>
      </c>
      <c r="E32" s="183">
        <v>288</v>
      </c>
      <c r="F32" s="183">
        <v>0</v>
      </c>
      <c r="G32" s="183">
        <f t="shared" si="0"/>
        <v>288</v>
      </c>
      <c r="H32" s="182">
        <f t="shared" si="1"/>
        <v>100</v>
      </c>
      <c r="I32" s="181">
        <v>288</v>
      </c>
      <c r="J32" s="180">
        <f t="shared" si="2"/>
        <v>100</v>
      </c>
      <c r="K32" s="38">
        <v>33514</v>
      </c>
      <c r="L32" s="179">
        <v>0</v>
      </c>
      <c r="M32" s="178"/>
      <c r="N32" s="121"/>
      <c r="O32" s="177"/>
      <c r="P32" s="177"/>
    </row>
    <row r="33" spans="1:16" s="18" customFormat="1" ht="30" customHeight="1">
      <c r="A33" s="190">
        <v>30</v>
      </c>
      <c r="B33" s="434"/>
      <c r="C33" s="189" t="s">
        <v>30</v>
      </c>
      <c r="D33" s="61">
        <v>629</v>
      </c>
      <c r="E33" s="183">
        <v>629</v>
      </c>
      <c r="F33" s="183">
        <v>0</v>
      </c>
      <c r="G33" s="183">
        <f t="shared" si="0"/>
        <v>629</v>
      </c>
      <c r="H33" s="182">
        <f t="shared" si="1"/>
        <v>100</v>
      </c>
      <c r="I33" s="181">
        <v>629</v>
      </c>
      <c r="J33" s="180">
        <f t="shared" si="2"/>
        <v>100</v>
      </c>
      <c r="K33" s="38">
        <v>70584</v>
      </c>
      <c r="L33" s="179">
        <v>172</v>
      </c>
      <c r="M33" s="178"/>
      <c r="N33" s="121"/>
      <c r="O33" s="177"/>
      <c r="P33" s="177"/>
    </row>
    <row r="34" spans="1:16" s="18" customFormat="1" ht="30" customHeight="1">
      <c r="A34" s="190">
        <v>31</v>
      </c>
      <c r="B34" s="434"/>
      <c r="C34" s="189" t="s">
        <v>29</v>
      </c>
      <c r="D34" s="61">
        <v>238</v>
      </c>
      <c r="E34" s="183">
        <v>238</v>
      </c>
      <c r="F34" s="183">
        <v>0</v>
      </c>
      <c r="G34" s="183">
        <f t="shared" si="0"/>
        <v>238</v>
      </c>
      <c r="H34" s="182">
        <f t="shared" si="1"/>
        <v>100</v>
      </c>
      <c r="I34" s="181">
        <v>238</v>
      </c>
      <c r="J34" s="180">
        <f t="shared" si="2"/>
        <v>100</v>
      </c>
      <c r="K34" s="38">
        <v>15230</v>
      </c>
      <c r="L34" s="179">
        <v>0</v>
      </c>
      <c r="M34" s="178"/>
      <c r="N34" s="121"/>
      <c r="O34" s="177"/>
      <c r="P34" s="177"/>
    </row>
    <row r="35" spans="1:16" s="18" customFormat="1" ht="37.5" customHeight="1">
      <c r="A35" s="190">
        <v>32</v>
      </c>
      <c r="B35" s="434"/>
      <c r="C35" s="191" t="s">
        <v>28</v>
      </c>
      <c r="D35" s="188">
        <v>1935</v>
      </c>
      <c r="E35" s="171">
        <v>1726</v>
      </c>
      <c r="F35" s="171">
        <v>154</v>
      </c>
      <c r="G35" s="171">
        <f t="shared" si="0"/>
        <v>1880</v>
      </c>
      <c r="H35" s="170">
        <f t="shared" si="1"/>
        <v>97.157622739018095</v>
      </c>
      <c r="I35" s="187">
        <v>1795</v>
      </c>
      <c r="J35" s="186">
        <f t="shared" si="2"/>
        <v>92.764857881136948</v>
      </c>
      <c r="K35" s="45">
        <v>145461</v>
      </c>
      <c r="L35" s="185">
        <v>3111</v>
      </c>
      <c r="M35" s="192" t="s">
        <v>157</v>
      </c>
      <c r="N35" s="121"/>
      <c r="O35" s="177"/>
      <c r="P35" s="177"/>
    </row>
    <row r="36" spans="1:16" s="18" customFormat="1" ht="30" customHeight="1">
      <c r="A36" s="190">
        <v>33</v>
      </c>
      <c r="B36" s="434"/>
      <c r="C36" s="189" t="s">
        <v>27</v>
      </c>
      <c r="D36" s="61">
        <v>736</v>
      </c>
      <c r="E36" s="183">
        <v>736</v>
      </c>
      <c r="F36" s="183">
        <v>0</v>
      </c>
      <c r="G36" s="183">
        <f t="shared" ref="G36:G58" si="3">SUM(E36:F36)</f>
        <v>736</v>
      </c>
      <c r="H36" s="182">
        <f t="shared" ref="H36:H58" si="4">(G36/D36)*100</f>
        <v>100</v>
      </c>
      <c r="I36" s="181">
        <v>736</v>
      </c>
      <c r="J36" s="180">
        <f t="shared" ref="J36:J59" si="5">(I36/D36)*100</f>
        <v>100</v>
      </c>
      <c r="K36" s="38">
        <v>68351</v>
      </c>
      <c r="L36" s="179">
        <v>0</v>
      </c>
      <c r="M36" s="178"/>
      <c r="N36" s="121"/>
      <c r="O36" s="177"/>
      <c r="P36" s="177"/>
    </row>
    <row r="37" spans="1:16" s="18" customFormat="1" ht="30" customHeight="1">
      <c r="A37" s="190">
        <v>34</v>
      </c>
      <c r="B37" s="434"/>
      <c r="C37" s="189" t="s">
        <v>26</v>
      </c>
      <c r="D37" s="61">
        <v>176</v>
      </c>
      <c r="E37" s="183">
        <v>176</v>
      </c>
      <c r="F37" s="183">
        <v>0</v>
      </c>
      <c r="G37" s="183">
        <f t="shared" si="3"/>
        <v>176</v>
      </c>
      <c r="H37" s="182">
        <f t="shared" si="4"/>
        <v>100</v>
      </c>
      <c r="I37" s="181">
        <v>176</v>
      </c>
      <c r="J37" s="180">
        <f t="shared" si="5"/>
        <v>100</v>
      </c>
      <c r="K37" s="38">
        <v>18164</v>
      </c>
      <c r="L37" s="179">
        <v>0</v>
      </c>
      <c r="M37" s="178"/>
      <c r="N37" s="121"/>
      <c r="O37" s="177"/>
      <c r="P37" s="177"/>
    </row>
    <row r="38" spans="1:16" s="18" customFormat="1" ht="30" customHeight="1">
      <c r="A38" s="190">
        <v>35</v>
      </c>
      <c r="B38" s="434"/>
      <c r="C38" s="189" t="s">
        <v>25</v>
      </c>
      <c r="D38" s="61">
        <v>538</v>
      </c>
      <c r="E38" s="183">
        <v>538</v>
      </c>
      <c r="F38" s="183">
        <v>0</v>
      </c>
      <c r="G38" s="183">
        <f t="shared" si="3"/>
        <v>538</v>
      </c>
      <c r="H38" s="182">
        <f t="shared" si="4"/>
        <v>100</v>
      </c>
      <c r="I38" s="181">
        <v>538</v>
      </c>
      <c r="J38" s="180">
        <f t="shared" si="5"/>
        <v>100</v>
      </c>
      <c r="K38" s="38">
        <v>72587</v>
      </c>
      <c r="L38" s="179">
        <v>0</v>
      </c>
      <c r="M38" s="178"/>
      <c r="N38" s="121"/>
      <c r="O38" s="177"/>
      <c r="P38" s="177"/>
    </row>
    <row r="39" spans="1:16" s="18" customFormat="1" ht="30" customHeight="1">
      <c r="A39" s="190">
        <v>36</v>
      </c>
      <c r="B39" s="434"/>
      <c r="C39" s="189" t="s">
        <v>24</v>
      </c>
      <c r="D39" s="61">
        <v>225</v>
      </c>
      <c r="E39" s="183">
        <v>225</v>
      </c>
      <c r="F39" s="183">
        <v>0</v>
      </c>
      <c r="G39" s="183">
        <f t="shared" si="3"/>
        <v>225</v>
      </c>
      <c r="H39" s="182">
        <f t="shared" si="4"/>
        <v>100</v>
      </c>
      <c r="I39" s="181">
        <v>225</v>
      </c>
      <c r="J39" s="180">
        <f t="shared" si="5"/>
        <v>100</v>
      </c>
      <c r="K39" s="38">
        <v>18982</v>
      </c>
      <c r="L39" s="179">
        <v>0</v>
      </c>
      <c r="M39" s="178"/>
      <c r="N39" s="121"/>
      <c r="O39" s="177"/>
      <c r="P39" s="177"/>
    </row>
    <row r="40" spans="1:16" s="18" customFormat="1" ht="30" customHeight="1">
      <c r="A40" s="190">
        <v>37</v>
      </c>
      <c r="B40" s="434"/>
      <c r="C40" s="189" t="s">
        <v>23</v>
      </c>
      <c r="D40" s="61">
        <v>123</v>
      </c>
      <c r="E40" s="183">
        <v>123</v>
      </c>
      <c r="F40" s="183">
        <v>0</v>
      </c>
      <c r="G40" s="183">
        <f t="shared" si="3"/>
        <v>123</v>
      </c>
      <c r="H40" s="182">
        <f t="shared" si="4"/>
        <v>100</v>
      </c>
      <c r="I40" s="181">
        <v>123</v>
      </c>
      <c r="J40" s="180">
        <f t="shared" si="5"/>
        <v>100</v>
      </c>
      <c r="K40" s="38">
        <v>12970</v>
      </c>
      <c r="L40" s="179">
        <v>0</v>
      </c>
      <c r="M40" s="178"/>
      <c r="N40" s="121"/>
      <c r="O40" s="177"/>
      <c r="P40" s="177"/>
    </row>
    <row r="41" spans="1:16" s="18" customFormat="1" ht="30" customHeight="1">
      <c r="A41" s="190">
        <v>38</v>
      </c>
      <c r="B41" s="434"/>
      <c r="C41" s="189" t="s">
        <v>22</v>
      </c>
      <c r="D41" s="61">
        <v>103</v>
      </c>
      <c r="E41" s="183">
        <v>103</v>
      </c>
      <c r="F41" s="183">
        <v>0</v>
      </c>
      <c r="G41" s="183">
        <f t="shared" si="3"/>
        <v>103</v>
      </c>
      <c r="H41" s="182">
        <f t="shared" si="4"/>
        <v>100</v>
      </c>
      <c r="I41" s="181">
        <v>103</v>
      </c>
      <c r="J41" s="180">
        <f t="shared" si="5"/>
        <v>100</v>
      </c>
      <c r="K41" s="45">
        <v>14094</v>
      </c>
      <c r="L41" s="185">
        <v>481</v>
      </c>
      <c r="M41" s="178"/>
      <c r="N41" s="121"/>
      <c r="O41" s="177"/>
      <c r="P41" s="177"/>
    </row>
    <row r="42" spans="1:16" s="18" customFormat="1" ht="30" customHeight="1">
      <c r="A42" s="190">
        <v>39</v>
      </c>
      <c r="B42" s="434"/>
      <c r="C42" s="189" t="s">
        <v>21</v>
      </c>
      <c r="D42" s="61">
        <v>346</v>
      </c>
      <c r="E42" s="183">
        <v>346</v>
      </c>
      <c r="F42" s="183">
        <v>0</v>
      </c>
      <c r="G42" s="183">
        <f t="shared" si="3"/>
        <v>346</v>
      </c>
      <c r="H42" s="182">
        <f t="shared" si="4"/>
        <v>100</v>
      </c>
      <c r="I42" s="181">
        <v>346</v>
      </c>
      <c r="J42" s="180">
        <f t="shared" si="5"/>
        <v>100</v>
      </c>
      <c r="K42" s="38">
        <v>33420</v>
      </c>
      <c r="L42" s="179">
        <v>0</v>
      </c>
      <c r="M42" s="178"/>
      <c r="N42" s="121"/>
      <c r="O42" s="177"/>
      <c r="P42" s="177"/>
    </row>
    <row r="43" spans="1:16" s="18" customFormat="1" ht="30" customHeight="1">
      <c r="A43" s="190">
        <v>40</v>
      </c>
      <c r="B43" s="434"/>
      <c r="C43" s="189" t="s">
        <v>20</v>
      </c>
      <c r="D43" s="61">
        <v>96</v>
      </c>
      <c r="E43" s="183">
        <v>96</v>
      </c>
      <c r="F43" s="183">
        <v>0</v>
      </c>
      <c r="G43" s="183">
        <f t="shared" si="3"/>
        <v>96</v>
      </c>
      <c r="H43" s="182">
        <f t="shared" si="4"/>
        <v>100</v>
      </c>
      <c r="I43" s="181">
        <v>96</v>
      </c>
      <c r="J43" s="180">
        <f t="shared" si="5"/>
        <v>100</v>
      </c>
      <c r="K43" s="38">
        <v>15036</v>
      </c>
      <c r="L43" s="179">
        <v>0</v>
      </c>
      <c r="M43" s="178"/>
      <c r="N43" s="121"/>
      <c r="O43" s="177"/>
      <c r="P43" s="176"/>
    </row>
    <row r="44" spans="1:16" s="18" customFormat="1" ht="30" customHeight="1">
      <c r="A44" s="190">
        <v>41</v>
      </c>
      <c r="B44" s="434"/>
      <c r="C44" s="191" t="s">
        <v>18</v>
      </c>
      <c r="D44" s="188">
        <v>166</v>
      </c>
      <c r="E44" s="171">
        <v>55</v>
      </c>
      <c r="F44" s="171">
        <v>0</v>
      </c>
      <c r="G44" s="171">
        <f t="shared" si="3"/>
        <v>55</v>
      </c>
      <c r="H44" s="170">
        <f t="shared" si="4"/>
        <v>33.132530120481931</v>
      </c>
      <c r="I44" s="187">
        <v>55</v>
      </c>
      <c r="J44" s="186">
        <f t="shared" si="5"/>
        <v>33.132530120481931</v>
      </c>
      <c r="K44" s="45">
        <v>5052</v>
      </c>
      <c r="L44" s="185">
        <v>65</v>
      </c>
      <c r="M44" s="178"/>
      <c r="N44" s="121"/>
      <c r="O44" s="176"/>
      <c r="P44" s="176"/>
    </row>
    <row r="45" spans="1:16" s="18" customFormat="1" ht="30" customHeight="1">
      <c r="A45" s="190">
        <v>42</v>
      </c>
      <c r="B45" s="434"/>
      <c r="C45" s="189" t="s">
        <v>17</v>
      </c>
      <c r="D45" s="61">
        <v>187</v>
      </c>
      <c r="E45" s="183">
        <v>187</v>
      </c>
      <c r="F45" s="183">
        <v>0</v>
      </c>
      <c r="G45" s="183">
        <f t="shared" si="3"/>
        <v>187</v>
      </c>
      <c r="H45" s="182">
        <f t="shared" si="4"/>
        <v>100</v>
      </c>
      <c r="I45" s="181">
        <v>187</v>
      </c>
      <c r="J45" s="180">
        <f t="shared" si="5"/>
        <v>100</v>
      </c>
      <c r="K45" s="38">
        <v>21612</v>
      </c>
      <c r="L45" s="179">
        <v>0</v>
      </c>
      <c r="M45" s="178" t="s">
        <v>156</v>
      </c>
      <c r="N45" s="121"/>
      <c r="O45" s="176"/>
      <c r="P45" s="176"/>
    </row>
    <row r="46" spans="1:16" s="18" customFormat="1" ht="30" customHeight="1">
      <c r="A46" s="190">
        <v>43</v>
      </c>
      <c r="B46" s="435"/>
      <c r="C46" s="189" t="s">
        <v>16</v>
      </c>
      <c r="D46" s="61">
        <v>345</v>
      </c>
      <c r="E46" s="183">
        <v>345</v>
      </c>
      <c r="F46" s="183">
        <v>0</v>
      </c>
      <c r="G46" s="183">
        <f t="shared" si="3"/>
        <v>345</v>
      </c>
      <c r="H46" s="182">
        <f t="shared" si="4"/>
        <v>100</v>
      </c>
      <c r="I46" s="181">
        <v>345</v>
      </c>
      <c r="J46" s="180">
        <f t="shared" si="5"/>
        <v>100</v>
      </c>
      <c r="K46" s="38">
        <v>8276</v>
      </c>
      <c r="L46" s="179">
        <v>0</v>
      </c>
      <c r="M46" s="178" t="s">
        <v>0</v>
      </c>
      <c r="N46" s="121"/>
      <c r="O46" s="164">
        <f>SUM(D27:D46)</f>
        <v>10733</v>
      </c>
      <c r="P46" s="163">
        <f>SUM(G27:G46)</f>
        <v>10567</v>
      </c>
    </row>
    <row r="47" spans="1:16" s="18" customFormat="1" ht="30" customHeight="1">
      <c r="A47" s="175">
        <v>44</v>
      </c>
      <c r="B47" s="445" t="s">
        <v>15</v>
      </c>
      <c r="C47" s="189" t="s">
        <v>15</v>
      </c>
      <c r="D47" s="61">
        <v>1471</v>
      </c>
      <c r="E47" s="183">
        <v>1471</v>
      </c>
      <c r="F47" s="183">
        <v>0</v>
      </c>
      <c r="G47" s="183">
        <f t="shared" si="3"/>
        <v>1471</v>
      </c>
      <c r="H47" s="182">
        <f t="shared" si="4"/>
        <v>100</v>
      </c>
      <c r="I47" s="181">
        <v>1471</v>
      </c>
      <c r="J47" s="180">
        <f t="shared" si="5"/>
        <v>100</v>
      </c>
      <c r="K47" s="45">
        <v>117100</v>
      </c>
      <c r="L47" s="185">
        <v>906</v>
      </c>
      <c r="M47" s="178" t="s">
        <v>0</v>
      </c>
      <c r="N47" s="121"/>
      <c r="O47" s="177"/>
      <c r="P47" s="177"/>
    </row>
    <row r="48" spans="1:16" s="18" customFormat="1" ht="30" customHeight="1">
      <c r="A48" s="175">
        <v>45</v>
      </c>
      <c r="B48" s="446"/>
      <c r="C48" s="189" t="s">
        <v>14</v>
      </c>
      <c r="D48" s="61">
        <v>476</v>
      </c>
      <c r="E48" s="183">
        <v>476</v>
      </c>
      <c r="F48" s="183">
        <v>0</v>
      </c>
      <c r="G48" s="183">
        <f t="shared" si="3"/>
        <v>476</v>
      </c>
      <c r="H48" s="182">
        <f t="shared" si="4"/>
        <v>100</v>
      </c>
      <c r="I48" s="181">
        <v>476</v>
      </c>
      <c r="J48" s="180">
        <f t="shared" si="5"/>
        <v>100</v>
      </c>
      <c r="K48" s="38">
        <v>42855</v>
      </c>
      <c r="L48" s="179">
        <v>0</v>
      </c>
      <c r="M48" s="178"/>
      <c r="N48" s="121"/>
      <c r="O48" s="177"/>
      <c r="P48" s="177"/>
    </row>
    <row r="49" spans="1:16" s="18" customFormat="1" ht="30" customHeight="1">
      <c r="A49" s="175">
        <v>46</v>
      </c>
      <c r="B49" s="446"/>
      <c r="C49" s="189" t="s">
        <v>13</v>
      </c>
      <c r="D49" s="61">
        <v>307</v>
      </c>
      <c r="E49" s="183">
        <v>307</v>
      </c>
      <c r="F49" s="183">
        <v>0</v>
      </c>
      <c r="G49" s="183">
        <f t="shared" si="3"/>
        <v>307</v>
      </c>
      <c r="H49" s="182">
        <f t="shared" si="4"/>
        <v>100</v>
      </c>
      <c r="I49" s="181">
        <v>307</v>
      </c>
      <c r="J49" s="180">
        <f t="shared" si="5"/>
        <v>100</v>
      </c>
      <c r="K49" s="38">
        <v>34955</v>
      </c>
      <c r="L49" s="179">
        <v>7</v>
      </c>
      <c r="M49" s="178"/>
      <c r="N49" s="121"/>
      <c r="O49" s="177"/>
      <c r="P49" s="177"/>
    </row>
    <row r="50" spans="1:16" s="18" customFormat="1" ht="30" customHeight="1">
      <c r="A50" s="175">
        <v>47</v>
      </c>
      <c r="B50" s="446"/>
      <c r="C50" s="189" t="s">
        <v>12</v>
      </c>
      <c r="D50" s="61">
        <v>772</v>
      </c>
      <c r="E50" s="183">
        <v>772</v>
      </c>
      <c r="F50" s="183">
        <v>0</v>
      </c>
      <c r="G50" s="183">
        <f t="shared" si="3"/>
        <v>772</v>
      </c>
      <c r="H50" s="182">
        <f t="shared" si="4"/>
        <v>100</v>
      </c>
      <c r="I50" s="187">
        <v>490</v>
      </c>
      <c r="J50" s="186">
        <f t="shared" si="5"/>
        <v>63.47150259067358</v>
      </c>
      <c r="K50" s="45">
        <v>61913</v>
      </c>
      <c r="L50" s="185">
        <v>12951</v>
      </c>
      <c r="M50" s="178"/>
      <c r="N50" s="121"/>
      <c r="O50" s="177"/>
      <c r="P50" s="177"/>
    </row>
    <row r="51" spans="1:16" s="18" customFormat="1" ht="30" customHeight="1">
      <c r="A51" s="175">
        <v>48</v>
      </c>
      <c r="B51" s="446"/>
      <c r="C51" s="189" t="s">
        <v>11</v>
      </c>
      <c r="D51" s="61">
        <v>49</v>
      </c>
      <c r="E51" s="183">
        <v>49</v>
      </c>
      <c r="F51" s="183">
        <v>0</v>
      </c>
      <c r="G51" s="183">
        <f t="shared" si="3"/>
        <v>49</v>
      </c>
      <c r="H51" s="182">
        <f t="shared" si="4"/>
        <v>100</v>
      </c>
      <c r="I51" s="181">
        <v>49</v>
      </c>
      <c r="J51" s="180">
        <f t="shared" si="5"/>
        <v>100</v>
      </c>
      <c r="K51" s="38">
        <v>5984</v>
      </c>
      <c r="L51" s="179">
        <v>0</v>
      </c>
      <c r="M51" s="178"/>
      <c r="N51" s="121"/>
      <c r="O51" s="177"/>
      <c r="P51" s="177"/>
    </row>
    <row r="52" spans="1:16" s="18" customFormat="1" ht="30" customHeight="1">
      <c r="A52" s="175">
        <v>49</v>
      </c>
      <c r="B52" s="446"/>
      <c r="C52" s="189" t="s">
        <v>10</v>
      </c>
      <c r="D52" s="61">
        <v>392</v>
      </c>
      <c r="E52" s="183">
        <v>392</v>
      </c>
      <c r="F52" s="183">
        <v>0</v>
      </c>
      <c r="G52" s="183">
        <f t="shared" si="3"/>
        <v>392</v>
      </c>
      <c r="H52" s="182">
        <f t="shared" si="4"/>
        <v>100</v>
      </c>
      <c r="I52" s="181">
        <v>392</v>
      </c>
      <c r="J52" s="180">
        <f t="shared" si="5"/>
        <v>100</v>
      </c>
      <c r="K52" s="38">
        <v>27737</v>
      </c>
      <c r="L52" s="179">
        <v>0</v>
      </c>
      <c r="M52" s="178"/>
      <c r="N52" s="121"/>
      <c r="O52" s="177"/>
      <c r="P52" s="177"/>
    </row>
    <row r="53" spans="1:16" s="18" customFormat="1" ht="30" customHeight="1">
      <c r="A53" s="175">
        <v>50</v>
      </c>
      <c r="B53" s="446"/>
      <c r="C53" s="189" t="s">
        <v>9</v>
      </c>
      <c r="D53" s="61">
        <v>142</v>
      </c>
      <c r="E53" s="183">
        <v>142</v>
      </c>
      <c r="F53" s="183">
        <v>0</v>
      </c>
      <c r="G53" s="183">
        <f t="shared" si="3"/>
        <v>142</v>
      </c>
      <c r="H53" s="182">
        <f t="shared" si="4"/>
        <v>100</v>
      </c>
      <c r="I53" s="181">
        <v>142</v>
      </c>
      <c r="J53" s="180">
        <f t="shared" si="5"/>
        <v>100</v>
      </c>
      <c r="K53" s="38">
        <v>14849</v>
      </c>
      <c r="L53" s="179">
        <v>1</v>
      </c>
      <c r="M53" s="178"/>
      <c r="N53" s="121"/>
      <c r="O53" s="177"/>
      <c r="P53" s="177"/>
    </row>
    <row r="54" spans="1:16" s="18" customFormat="1" ht="30" customHeight="1">
      <c r="A54" s="175">
        <v>51</v>
      </c>
      <c r="B54" s="446"/>
      <c r="C54" s="184" t="s">
        <v>8</v>
      </c>
      <c r="D54" s="61">
        <v>327</v>
      </c>
      <c r="E54" s="183">
        <v>327</v>
      </c>
      <c r="F54" s="183">
        <v>0</v>
      </c>
      <c r="G54" s="183">
        <f t="shared" si="3"/>
        <v>327</v>
      </c>
      <c r="H54" s="182">
        <f t="shared" si="4"/>
        <v>100</v>
      </c>
      <c r="I54" s="187">
        <v>239</v>
      </c>
      <c r="J54" s="186">
        <f t="shared" si="5"/>
        <v>73.088685015290523</v>
      </c>
      <c r="K54" s="45">
        <v>30508</v>
      </c>
      <c r="L54" s="185">
        <v>1249</v>
      </c>
      <c r="M54" s="178"/>
      <c r="N54" s="121"/>
      <c r="O54" s="177"/>
      <c r="P54" s="177"/>
    </row>
    <row r="55" spans="1:16" s="18" customFormat="1" ht="30" customHeight="1">
      <c r="A55" s="175">
        <v>52</v>
      </c>
      <c r="B55" s="446"/>
      <c r="C55" s="184" t="s">
        <v>7</v>
      </c>
      <c r="D55" s="61">
        <v>708</v>
      </c>
      <c r="E55" s="183">
        <v>708</v>
      </c>
      <c r="F55" s="183">
        <v>0</v>
      </c>
      <c r="G55" s="183">
        <f t="shared" si="3"/>
        <v>708</v>
      </c>
      <c r="H55" s="182">
        <f t="shared" si="4"/>
        <v>100</v>
      </c>
      <c r="I55" s="181">
        <v>708</v>
      </c>
      <c r="J55" s="180">
        <f t="shared" si="5"/>
        <v>100</v>
      </c>
      <c r="K55" s="38">
        <v>75897</v>
      </c>
      <c r="L55" s="179">
        <v>0</v>
      </c>
      <c r="M55" s="178" t="s">
        <v>0</v>
      </c>
      <c r="N55" s="121"/>
      <c r="O55" s="176"/>
      <c r="P55" s="177"/>
    </row>
    <row r="56" spans="1:16" s="18" customFormat="1" ht="30" customHeight="1">
      <c r="A56" s="175">
        <v>53</v>
      </c>
      <c r="B56" s="446"/>
      <c r="C56" s="174" t="s">
        <v>6</v>
      </c>
      <c r="D56" s="188">
        <v>74</v>
      </c>
      <c r="E56" s="171">
        <v>68</v>
      </c>
      <c r="F56" s="171">
        <v>0</v>
      </c>
      <c r="G56" s="171">
        <f t="shared" si="3"/>
        <v>68</v>
      </c>
      <c r="H56" s="170">
        <f t="shared" si="4"/>
        <v>91.891891891891902</v>
      </c>
      <c r="I56" s="187">
        <v>68</v>
      </c>
      <c r="J56" s="186">
        <f t="shared" si="5"/>
        <v>91.891891891891902</v>
      </c>
      <c r="K56" s="45">
        <v>6929</v>
      </c>
      <c r="L56" s="185">
        <v>30</v>
      </c>
      <c r="M56" s="178" t="s">
        <v>155</v>
      </c>
      <c r="N56" s="121"/>
      <c r="O56" s="177"/>
      <c r="P56" s="177"/>
    </row>
    <row r="57" spans="1:16" s="18" customFormat="1" ht="30" customHeight="1">
      <c r="A57" s="175">
        <v>54</v>
      </c>
      <c r="B57" s="446"/>
      <c r="C57" s="184" t="s">
        <v>5</v>
      </c>
      <c r="D57" s="61">
        <v>578</v>
      </c>
      <c r="E57" s="183">
        <v>578</v>
      </c>
      <c r="F57" s="183">
        <v>0</v>
      </c>
      <c r="G57" s="183">
        <f t="shared" si="3"/>
        <v>578</v>
      </c>
      <c r="H57" s="182">
        <f t="shared" si="4"/>
        <v>100</v>
      </c>
      <c r="I57" s="181">
        <v>578</v>
      </c>
      <c r="J57" s="180">
        <f t="shared" si="5"/>
        <v>100</v>
      </c>
      <c r="K57" s="38">
        <v>47525</v>
      </c>
      <c r="L57" s="179">
        <v>0</v>
      </c>
      <c r="M57" s="178"/>
      <c r="N57" s="121"/>
      <c r="O57" s="177"/>
      <c r="P57" s="176"/>
    </row>
    <row r="58" spans="1:16" s="18" customFormat="1" ht="30" customHeight="1" thickBot="1">
      <c r="A58" s="175">
        <v>55</v>
      </c>
      <c r="B58" s="447"/>
      <c r="C58" s="174" t="s">
        <v>4</v>
      </c>
      <c r="D58" s="173">
        <v>267</v>
      </c>
      <c r="E58" s="172">
        <v>212</v>
      </c>
      <c r="F58" s="172">
        <v>2</v>
      </c>
      <c r="G58" s="171">
        <f t="shared" si="3"/>
        <v>214</v>
      </c>
      <c r="H58" s="170">
        <f t="shared" si="4"/>
        <v>80.149812734082388</v>
      </c>
      <c r="I58" s="169">
        <v>214</v>
      </c>
      <c r="J58" s="168">
        <f t="shared" si="5"/>
        <v>80.149812734082388</v>
      </c>
      <c r="K58" s="167">
        <v>21111</v>
      </c>
      <c r="L58" s="166">
        <v>995</v>
      </c>
      <c r="M58" s="165"/>
      <c r="N58" s="121"/>
      <c r="O58" s="164">
        <f>SUM(D47:D58)</f>
        <v>5563</v>
      </c>
      <c r="P58" s="163">
        <f>SUM(G47:G58)</f>
        <v>5504</v>
      </c>
    </row>
    <row r="59" spans="1:16" ht="43.5" customHeight="1" thickBot="1">
      <c r="A59" s="453" t="s">
        <v>3</v>
      </c>
      <c r="B59" s="454"/>
      <c r="C59" s="455"/>
      <c r="D59" s="162">
        <f>SUM(D4:D58)</f>
        <v>35433</v>
      </c>
      <c r="E59" s="162">
        <f>SUM(E4:E58)</f>
        <v>35037</v>
      </c>
      <c r="F59" s="159">
        <f>SUM(F4:F58)</f>
        <v>166</v>
      </c>
      <c r="G59" s="159">
        <f>SUM(G4:G58)</f>
        <v>35203</v>
      </c>
      <c r="H59" s="161">
        <f>(G59)/D59*100</f>
        <v>99.350887590664072</v>
      </c>
      <c r="I59" s="159">
        <f>SUM(I4:I58)</f>
        <v>34349</v>
      </c>
      <c r="J59" s="160">
        <f t="shared" si="5"/>
        <v>96.940704992521091</v>
      </c>
      <c r="K59" s="159">
        <f>SUM(K4:K58)</f>
        <v>3473988</v>
      </c>
      <c r="L59" s="159">
        <f>SUM(L4:L58)</f>
        <v>82191</v>
      </c>
      <c r="M59" s="158"/>
      <c r="N59" s="157"/>
      <c r="O59" s="121"/>
      <c r="P59" s="121"/>
    </row>
    <row r="60" spans="1:16" ht="28.5" customHeight="1">
      <c r="A60" s="155"/>
      <c r="B60" s="154"/>
      <c r="C60" s="154"/>
      <c r="D60" s="155"/>
      <c r="E60" s="155" t="s">
        <v>0</v>
      </c>
      <c r="F60" s="155"/>
      <c r="G60" s="155"/>
      <c r="H60" s="155"/>
      <c r="O60" s="156"/>
      <c r="P60" s="156"/>
    </row>
    <row r="61" spans="1:16" ht="32.25" customHeight="1">
      <c r="A61" s="155"/>
      <c r="B61" s="154"/>
      <c r="C61" s="154"/>
      <c r="D61" s="82"/>
      <c r="E61" s="82"/>
      <c r="F61" s="82"/>
      <c r="G61" s="82"/>
      <c r="H61" s="8" t="s">
        <v>0</v>
      </c>
      <c r="L61" s="452" t="s">
        <v>2</v>
      </c>
      <c r="M61" s="452"/>
      <c r="N61" s="153"/>
      <c r="O61" s="152"/>
      <c r="P61" s="152"/>
    </row>
    <row r="62" spans="1:16" ht="18" customHeight="1">
      <c r="A62" s="155"/>
      <c r="B62" s="154"/>
      <c r="C62" s="154"/>
      <c r="D62" s="82"/>
      <c r="E62" s="82"/>
      <c r="F62" s="82"/>
      <c r="G62" s="82"/>
      <c r="H62" s="8" t="s">
        <v>0</v>
      </c>
      <c r="L62" s="452" t="s">
        <v>1</v>
      </c>
      <c r="M62" s="452"/>
      <c r="N62" s="153"/>
      <c r="O62" s="152"/>
      <c r="P62" s="152"/>
    </row>
    <row r="63" spans="1:16" ht="15.75" customHeight="1">
      <c r="B63" s="7"/>
      <c r="C63" s="7"/>
      <c r="D63" s="151"/>
      <c r="L63" s="452" t="s">
        <v>0</v>
      </c>
      <c r="M63" s="452"/>
      <c r="N63" s="153"/>
      <c r="O63" s="152"/>
      <c r="P63" s="152"/>
    </row>
    <row r="64" spans="1:16" ht="27" customHeight="1">
      <c r="B64" s="7"/>
      <c r="C64" s="7"/>
      <c r="D64" s="151"/>
    </row>
    <row r="65" spans="2:16" ht="27" customHeight="1">
      <c r="B65" s="7"/>
      <c r="C65" s="7"/>
      <c r="D65" s="151"/>
      <c r="L65" s="1"/>
      <c r="O65" s="1"/>
      <c r="P65" s="1"/>
    </row>
    <row r="66" spans="2:16" ht="27" customHeight="1">
      <c r="B66" s="7"/>
      <c r="C66" s="7"/>
      <c r="D66" s="151"/>
      <c r="L66" s="1"/>
      <c r="O66" s="1"/>
      <c r="P66" s="1"/>
    </row>
    <row r="67" spans="2:16" ht="27" customHeight="1">
      <c r="B67" s="7"/>
      <c r="C67" s="7"/>
      <c r="L67" s="1"/>
      <c r="O67" s="1"/>
      <c r="P67" s="1"/>
    </row>
    <row r="68" spans="2:16" ht="27" customHeight="1">
      <c r="B68" s="7"/>
      <c r="C68" s="7"/>
      <c r="L68" s="1"/>
      <c r="O68" s="1"/>
      <c r="P68" s="1"/>
    </row>
    <row r="69" spans="2:16" ht="27" customHeight="1">
      <c r="B69" s="7"/>
      <c r="C69" s="7"/>
      <c r="L69" s="1"/>
      <c r="O69" s="1"/>
      <c r="P69" s="1"/>
    </row>
    <row r="70" spans="2:16" ht="27" customHeight="1">
      <c r="B70" s="7"/>
      <c r="C70" s="7"/>
      <c r="L70" s="1"/>
      <c r="O70" s="1"/>
      <c r="P70" s="1"/>
    </row>
    <row r="71" spans="2:16" ht="27" customHeight="1">
      <c r="B71" s="7"/>
      <c r="C71" s="7"/>
      <c r="L71" s="1"/>
      <c r="O71" s="1"/>
      <c r="P71" s="1"/>
    </row>
    <row r="72" spans="2:16" ht="27" customHeight="1">
      <c r="B72" s="7"/>
      <c r="C72" s="7"/>
      <c r="L72" s="1"/>
      <c r="O72" s="1"/>
      <c r="P72" s="1"/>
    </row>
    <row r="73" spans="2:16" ht="27" customHeight="1">
      <c r="B73" s="7"/>
      <c r="C73" s="7"/>
      <c r="L73" s="1"/>
      <c r="O73" s="1"/>
      <c r="P73" s="1"/>
    </row>
    <row r="74" spans="2:16" ht="27" customHeight="1">
      <c r="B74" s="7"/>
      <c r="C74" s="7"/>
      <c r="L74" s="1"/>
      <c r="O74" s="1"/>
      <c r="P74" s="1"/>
    </row>
    <row r="75" spans="2:16" ht="27" customHeight="1">
      <c r="B75" s="7"/>
      <c r="C75" s="7"/>
      <c r="L75" s="1"/>
      <c r="O75" s="1"/>
      <c r="P75" s="1"/>
    </row>
    <row r="76" spans="2:16" ht="27" customHeight="1">
      <c r="B76" s="7"/>
      <c r="C76" s="7"/>
      <c r="L76" s="1"/>
      <c r="O76" s="1"/>
      <c r="P76" s="1"/>
    </row>
    <row r="77" spans="2:16" ht="27" customHeight="1">
      <c r="B77" s="7"/>
      <c r="C77" s="7"/>
      <c r="L77" s="1"/>
      <c r="O77" s="1"/>
      <c r="P77" s="1"/>
    </row>
    <row r="78" spans="2:16" ht="27" customHeight="1">
      <c r="B78" s="7"/>
      <c r="C78" s="7"/>
      <c r="L78" s="1"/>
      <c r="O78" s="1"/>
      <c r="P78" s="1"/>
    </row>
    <row r="79" spans="2:16" ht="27" customHeight="1">
      <c r="C79" s="7"/>
      <c r="L79" s="1"/>
      <c r="O79" s="1"/>
      <c r="P79" s="1"/>
    </row>
    <row r="80" spans="2:16" ht="27" customHeight="1">
      <c r="C80" s="7"/>
      <c r="L80" s="1"/>
      <c r="O80" s="1"/>
      <c r="P80" s="1"/>
    </row>
    <row r="81" s="1" customFormat="1" ht="27" customHeight="1"/>
    <row r="82" s="1" customFormat="1" ht="27" customHeight="1"/>
    <row r="83" s="1" customFormat="1" ht="27" customHeight="1"/>
    <row r="84" s="1" customFormat="1" ht="27" customHeight="1"/>
    <row r="85" s="1" customFormat="1" ht="27" customHeight="1"/>
    <row r="86" s="1" customFormat="1" ht="27" customHeight="1"/>
    <row r="87" s="1" customFormat="1" ht="27" customHeight="1"/>
    <row r="88" s="1" customFormat="1" ht="27" customHeight="1"/>
    <row r="89" s="1" customFormat="1" ht="27" customHeight="1"/>
    <row r="90" s="1" customFormat="1" ht="27" customHeight="1"/>
    <row r="91" s="1" customFormat="1" ht="27" customHeight="1"/>
    <row r="92" s="1" customFormat="1" ht="27" customHeight="1"/>
    <row r="93" s="1" customFormat="1" ht="27" customHeight="1"/>
    <row r="94" s="1" customFormat="1" ht="27" customHeight="1"/>
    <row r="95" s="1" customFormat="1" ht="27" customHeight="1"/>
    <row r="96" s="1" customFormat="1" ht="27" customHeight="1"/>
    <row r="97" s="1" customFormat="1" ht="27" customHeight="1"/>
    <row r="98" s="1" customFormat="1" ht="27" customHeight="1"/>
    <row r="99" s="1" customFormat="1" ht="27" customHeight="1"/>
    <row r="100" s="1" customFormat="1" ht="27" customHeight="1"/>
    <row r="101" s="1" customFormat="1" ht="27" customHeight="1"/>
    <row r="102" s="1" customFormat="1" ht="27" customHeight="1"/>
    <row r="103" s="1" customFormat="1" ht="27" customHeight="1"/>
    <row r="104" s="1" customFormat="1" ht="27" customHeight="1"/>
    <row r="105" s="1" customFormat="1" ht="27" customHeight="1"/>
    <row r="106" s="1" customFormat="1" ht="27" customHeight="1"/>
    <row r="107" s="1" customFormat="1" ht="27" customHeight="1"/>
    <row r="108" s="1" customFormat="1" ht="27" customHeight="1"/>
    <row r="109" s="1" customFormat="1" ht="27" customHeight="1"/>
    <row r="110" s="1" customFormat="1" ht="27" customHeight="1"/>
    <row r="111" s="1" customFormat="1" ht="27" customHeight="1"/>
    <row r="112" s="1" customFormat="1" ht="27" customHeight="1"/>
    <row r="113" spans="9:16" ht="27" customHeight="1">
      <c r="L113" s="1"/>
      <c r="O113" s="1"/>
      <c r="P113" s="1"/>
    </row>
    <row r="114" spans="9:16" ht="27" customHeight="1">
      <c r="L114" s="1"/>
      <c r="O114" s="1"/>
      <c r="P114" s="1"/>
    </row>
    <row r="115" spans="9:16" ht="27" customHeight="1">
      <c r="L115" s="1"/>
      <c r="O115" s="1"/>
      <c r="P115" s="1"/>
    </row>
    <row r="116" spans="9:16" ht="27" customHeight="1">
      <c r="L116" s="1"/>
      <c r="O116" s="1"/>
      <c r="P116" s="1"/>
    </row>
    <row r="117" spans="9:16" ht="27" customHeight="1">
      <c r="L117" s="1"/>
      <c r="O117" s="1"/>
      <c r="P117" s="1"/>
    </row>
    <row r="118" spans="9:16" ht="27" customHeight="1">
      <c r="L118" s="1"/>
      <c r="O118" s="1"/>
      <c r="P118" s="1"/>
    </row>
    <row r="119" spans="9:16" ht="27" customHeight="1">
      <c r="L119" s="1"/>
      <c r="O119" s="1"/>
      <c r="P119" s="1"/>
    </row>
    <row r="120" spans="9:16" ht="27" customHeight="1">
      <c r="L120" s="1"/>
      <c r="O120" s="1"/>
      <c r="P120" s="1"/>
    </row>
    <row r="121" spans="9:16" ht="27" customHeight="1">
      <c r="L121" s="1"/>
      <c r="O121" s="1"/>
      <c r="P121" s="1"/>
    </row>
    <row r="122" spans="9:16" ht="27" customHeight="1">
      <c r="L122" s="1"/>
      <c r="O122" s="1"/>
      <c r="P122" s="1"/>
    </row>
    <row r="123" spans="9:16" ht="27" customHeight="1">
      <c r="L123" s="1"/>
      <c r="O123" s="1"/>
      <c r="P123" s="1"/>
    </row>
    <row r="124" spans="9:16" ht="27" customHeight="1">
      <c r="I124" s="150"/>
      <c r="L124" s="1"/>
      <c r="O124" s="1"/>
      <c r="P124" s="1"/>
    </row>
    <row r="125" spans="9:16" ht="27" customHeight="1">
      <c r="I125" s="150"/>
      <c r="L125" s="1"/>
      <c r="O125" s="1"/>
      <c r="P125" s="1"/>
    </row>
    <row r="126" spans="9:16">
      <c r="I126" s="150"/>
      <c r="L126" s="1"/>
      <c r="O126" s="1"/>
      <c r="P126" s="1"/>
    </row>
    <row r="127" spans="9:16">
      <c r="I127" s="150"/>
      <c r="L127" s="1"/>
      <c r="O127" s="1"/>
      <c r="P127" s="1"/>
    </row>
    <row r="128" spans="9:16">
      <c r="I128" s="150"/>
      <c r="L128" s="1"/>
      <c r="O128" s="1"/>
      <c r="P128" s="1"/>
    </row>
    <row r="129" spans="9:16">
      <c r="I129" s="150"/>
      <c r="K129" s="1"/>
      <c r="L129" s="1"/>
      <c r="O129" s="1"/>
      <c r="P129" s="1"/>
    </row>
    <row r="130" spans="9:16">
      <c r="I130" s="150"/>
      <c r="K130" s="1"/>
      <c r="L130" s="1"/>
      <c r="O130" s="1"/>
      <c r="P130" s="1"/>
    </row>
    <row r="131" spans="9:16">
      <c r="I131" s="150"/>
      <c r="K131" s="1"/>
      <c r="L131" s="1"/>
      <c r="O131" s="1"/>
      <c r="P131" s="1"/>
    </row>
    <row r="132" spans="9:16">
      <c r="I132" s="150"/>
      <c r="K132" s="1"/>
      <c r="L132" s="1"/>
      <c r="O132" s="1"/>
      <c r="P132" s="1"/>
    </row>
    <row r="133" spans="9:16">
      <c r="I133" s="150"/>
      <c r="K133" s="1"/>
      <c r="L133" s="1"/>
      <c r="O133" s="1"/>
      <c r="P133" s="1"/>
    </row>
    <row r="134" spans="9:16">
      <c r="I134" s="150"/>
      <c r="K134" s="1"/>
      <c r="L134" s="1"/>
      <c r="O134" s="1"/>
      <c r="P134" s="1"/>
    </row>
    <row r="135" spans="9:16">
      <c r="I135" s="150"/>
      <c r="K135" s="1"/>
      <c r="L135" s="1"/>
      <c r="O135" s="1"/>
      <c r="P135" s="1"/>
    </row>
    <row r="136" spans="9:16">
      <c r="I136" s="150"/>
      <c r="K136" s="1"/>
      <c r="L136" s="1"/>
      <c r="O136" s="1"/>
      <c r="P136" s="1"/>
    </row>
    <row r="137" spans="9:16">
      <c r="I137" s="150"/>
      <c r="K137" s="1"/>
      <c r="L137" s="1"/>
      <c r="O137" s="1"/>
      <c r="P137" s="1"/>
    </row>
    <row r="138" spans="9:16">
      <c r="I138" s="150"/>
      <c r="K138" s="1"/>
      <c r="L138" s="1"/>
      <c r="O138" s="1"/>
      <c r="P138" s="1"/>
    </row>
  </sheetData>
  <mergeCells count="20">
    <mergeCell ref="A1:M1"/>
    <mergeCell ref="A2:A3"/>
    <mergeCell ref="B2:B3"/>
    <mergeCell ref="C2:C3"/>
    <mergeCell ref="D2:H2"/>
    <mergeCell ref="I2:L2"/>
    <mergeCell ref="M2:M3"/>
    <mergeCell ref="L63:M63"/>
    <mergeCell ref="R3:U3"/>
    <mergeCell ref="B4:B20"/>
    <mergeCell ref="R8:U8"/>
    <mergeCell ref="R13:U13"/>
    <mergeCell ref="R18:U18"/>
    <mergeCell ref="B21:B26"/>
    <mergeCell ref="R23:U23"/>
    <mergeCell ref="B27:B46"/>
    <mergeCell ref="B47:B58"/>
    <mergeCell ref="A59:C59"/>
    <mergeCell ref="L61:M61"/>
    <mergeCell ref="L62:M62"/>
  </mergeCells>
  <pageMargins left="0.78740157480314965" right="0" top="0.39370078740157483" bottom="0.19685039370078741" header="0.51181102362204722" footer="0.51181102362204722"/>
  <pageSetup paperSize="9" scale="4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zoomScale="86" zoomScaleNormal="86" workbookViewId="0">
      <selection activeCell="F12" sqref="F12"/>
    </sheetView>
  </sheetViews>
  <sheetFormatPr defaultRowHeight="15"/>
  <cols>
    <col min="1" max="1" width="6.85546875" customWidth="1"/>
    <col min="2" max="2" width="6.140625" customWidth="1"/>
    <col min="3" max="3" width="22.42578125" customWidth="1"/>
    <col min="4" max="4" width="15.42578125" customWidth="1"/>
    <col min="5" max="5" width="14.42578125" hidden="1" customWidth="1"/>
    <col min="6" max="6" width="15.5703125" customWidth="1"/>
    <col min="7" max="7" width="14.7109375" customWidth="1"/>
    <col min="8" max="8" width="12.7109375" customWidth="1"/>
    <col min="9" max="9" width="16.42578125" customWidth="1"/>
    <col min="10" max="10" width="16.28515625" customWidth="1"/>
    <col min="11" max="11" width="15.140625" customWidth="1"/>
    <col min="12" max="12" width="17.5703125" customWidth="1"/>
    <col min="13" max="13" width="15" customWidth="1"/>
    <col min="14" max="14" width="35" customWidth="1"/>
    <col min="15" max="15" width="14.5703125" customWidth="1"/>
    <col min="16" max="16" width="15.5703125" customWidth="1"/>
    <col min="17" max="17" width="11.140625" customWidth="1"/>
    <col min="18" max="18" width="9.5703125" customWidth="1"/>
    <col min="19" max="20" width="9.28515625" customWidth="1"/>
    <col min="21" max="21" width="27.85546875" customWidth="1"/>
    <col min="22" max="23" width="11.28515625" customWidth="1"/>
    <col min="24" max="24" width="10.85546875" customWidth="1"/>
    <col min="25" max="25" width="11.7109375" customWidth="1"/>
  </cols>
  <sheetData>
    <row r="1" spans="1:25" ht="31.5" customHeight="1">
      <c r="A1" s="471" t="s">
        <v>217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284"/>
      <c r="P1" s="284"/>
      <c r="Q1" s="284"/>
      <c r="R1" s="284"/>
      <c r="S1" s="284"/>
      <c r="T1" s="284"/>
    </row>
    <row r="2" spans="1:25" ht="27" customHeight="1">
      <c r="A2" s="472" t="s">
        <v>216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284"/>
      <c r="P2" s="284"/>
      <c r="Q2" s="284"/>
      <c r="R2" s="284"/>
      <c r="S2" s="284"/>
      <c r="T2" s="284"/>
    </row>
    <row r="3" spans="1:25" ht="15.75" customHeight="1" thickBot="1">
      <c r="U3" s="1"/>
      <c r="V3" s="381" t="s">
        <v>77</v>
      </c>
      <c r="W3" s="382"/>
      <c r="X3" s="382"/>
      <c r="Y3" s="383"/>
    </row>
    <row r="4" spans="1:25" ht="23.25" customHeight="1" thickBot="1">
      <c r="A4" s="473" t="s">
        <v>215</v>
      </c>
      <c r="B4" s="475" t="s">
        <v>92</v>
      </c>
      <c r="C4" s="473" t="s">
        <v>214</v>
      </c>
      <c r="D4" s="477" t="s">
        <v>213</v>
      </c>
      <c r="E4" s="478"/>
      <c r="F4" s="478"/>
      <c r="G4" s="478"/>
      <c r="H4" s="479"/>
      <c r="I4" s="480" t="s">
        <v>212</v>
      </c>
      <c r="J4" s="481"/>
      <c r="K4" s="482" t="s">
        <v>211</v>
      </c>
      <c r="L4" s="483"/>
      <c r="M4" s="484"/>
      <c r="N4" s="485" t="s">
        <v>89</v>
      </c>
      <c r="O4" s="493" t="s">
        <v>53</v>
      </c>
      <c r="P4" s="494"/>
      <c r="U4" s="18"/>
      <c r="V4" s="58">
        <v>2019</v>
      </c>
      <c r="W4" s="58">
        <v>2020</v>
      </c>
      <c r="X4" s="58">
        <v>2021</v>
      </c>
      <c r="Y4" s="58">
        <v>2022</v>
      </c>
    </row>
    <row r="5" spans="1:25" ht="102.75" customHeight="1" thickBot="1">
      <c r="A5" s="474"/>
      <c r="B5" s="476"/>
      <c r="C5" s="474"/>
      <c r="D5" s="283" t="s">
        <v>210</v>
      </c>
      <c r="E5" s="282" t="s">
        <v>209</v>
      </c>
      <c r="F5" s="281" t="s">
        <v>208</v>
      </c>
      <c r="G5" s="280" t="s">
        <v>207</v>
      </c>
      <c r="H5" s="279" t="s">
        <v>206</v>
      </c>
      <c r="I5" s="278" t="s">
        <v>205</v>
      </c>
      <c r="J5" s="278" t="s">
        <v>204</v>
      </c>
      <c r="K5" s="276" t="s">
        <v>203</v>
      </c>
      <c r="L5" s="277" t="s">
        <v>202</v>
      </c>
      <c r="M5" s="276" t="s">
        <v>201</v>
      </c>
      <c r="N5" s="486"/>
      <c r="O5" s="275" t="s">
        <v>200</v>
      </c>
      <c r="P5" s="274" t="s">
        <v>199</v>
      </c>
      <c r="Q5" s="273" t="s">
        <v>198</v>
      </c>
      <c r="U5" s="194" t="s">
        <v>159</v>
      </c>
      <c r="V5" s="55">
        <v>20</v>
      </c>
      <c r="W5" s="55">
        <v>60</v>
      </c>
      <c r="X5" s="55">
        <v>100</v>
      </c>
      <c r="Y5" s="62"/>
    </row>
    <row r="6" spans="1:25" ht="27.95" customHeight="1">
      <c r="A6" s="205">
        <v>1</v>
      </c>
      <c r="B6" s="434" t="s">
        <v>76</v>
      </c>
      <c r="C6" s="204" t="s">
        <v>75</v>
      </c>
      <c r="D6" s="239">
        <v>15339</v>
      </c>
      <c r="E6" s="239">
        <v>15339</v>
      </c>
      <c r="F6" s="239">
        <v>0</v>
      </c>
      <c r="G6" s="239">
        <f t="shared" ref="G6:G37" si="0">E6+F6</f>
        <v>15339</v>
      </c>
      <c r="H6" s="228">
        <f t="shared" ref="H6:H37" si="1">(G6/D6)*100</f>
        <v>100</v>
      </c>
      <c r="I6" s="229">
        <f t="shared" ref="I6:I36" si="2">K6+L6</f>
        <v>15339</v>
      </c>
      <c r="J6" s="228">
        <f t="shared" ref="J6:J37" si="3">(I6/D6)*100</f>
        <v>100</v>
      </c>
      <c r="K6" s="229">
        <v>15331</v>
      </c>
      <c r="L6" s="229">
        <v>8</v>
      </c>
      <c r="M6" s="238">
        <f t="shared" ref="M6:M37" si="4">(K6/D6)*100</f>
        <v>99.947845361496832</v>
      </c>
      <c r="N6" s="272"/>
      <c r="O6" s="271">
        <v>0</v>
      </c>
      <c r="P6" s="270"/>
      <c r="U6" s="18" t="s">
        <v>71</v>
      </c>
      <c r="V6" s="53">
        <v>2368630</v>
      </c>
      <c r="W6" s="53">
        <v>4737260</v>
      </c>
      <c r="X6" s="53">
        <v>4737260</v>
      </c>
      <c r="Y6" s="53"/>
    </row>
    <row r="7" spans="1:25" ht="27.95" customHeight="1">
      <c r="A7" s="190">
        <v>2</v>
      </c>
      <c r="B7" s="434"/>
      <c r="C7" s="189" t="s">
        <v>73</v>
      </c>
      <c r="D7" s="231">
        <v>14251</v>
      </c>
      <c r="E7" s="231">
        <v>14251</v>
      </c>
      <c r="F7" s="231">
        <v>0</v>
      </c>
      <c r="G7" s="231">
        <f t="shared" si="0"/>
        <v>14251</v>
      </c>
      <c r="H7" s="228">
        <f t="shared" si="1"/>
        <v>100</v>
      </c>
      <c r="I7" s="229">
        <f t="shared" si="2"/>
        <v>14251</v>
      </c>
      <c r="J7" s="228">
        <f t="shared" si="3"/>
        <v>100</v>
      </c>
      <c r="K7" s="243">
        <v>14251</v>
      </c>
      <c r="L7" s="229">
        <v>0</v>
      </c>
      <c r="M7" s="238">
        <f t="shared" si="4"/>
        <v>100</v>
      </c>
      <c r="N7" s="245"/>
      <c r="O7" s="236">
        <v>13445</v>
      </c>
      <c r="P7" s="235">
        <v>43993</v>
      </c>
      <c r="U7" s="18"/>
      <c r="V7" s="18"/>
      <c r="W7" s="18"/>
      <c r="X7" s="18"/>
      <c r="Y7" s="18"/>
    </row>
    <row r="8" spans="1:25" ht="27.95" customHeight="1">
      <c r="A8" s="190">
        <v>3</v>
      </c>
      <c r="B8" s="434"/>
      <c r="C8" s="189" t="s">
        <v>72</v>
      </c>
      <c r="D8" s="231">
        <v>14104</v>
      </c>
      <c r="E8" s="231">
        <v>14104</v>
      </c>
      <c r="F8" s="231">
        <v>0</v>
      </c>
      <c r="G8" s="231">
        <f t="shared" si="0"/>
        <v>14104</v>
      </c>
      <c r="H8" s="228">
        <f t="shared" si="1"/>
        <v>100</v>
      </c>
      <c r="I8" s="229">
        <f t="shared" si="2"/>
        <v>14104</v>
      </c>
      <c r="J8" s="228">
        <f t="shared" si="3"/>
        <v>100</v>
      </c>
      <c r="K8" s="243">
        <v>14104</v>
      </c>
      <c r="L8" s="229">
        <v>0</v>
      </c>
      <c r="M8" s="238">
        <f t="shared" si="4"/>
        <v>100</v>
      </c>
      <c r="N8" s="245" t="s">
        <v>197</v>
      </c>
      <c r="O8" s="241">
        <v>14002</v>
      </c>
      <c r="P8" s="240">
        <v>44244</v>
      </c>
      <c r="U8" s="1"/>
      <c r="V8" s="387" t="s">
        <v>68</v>
      </c>
      <c r="W8" s="388"/>
      <c r="X8" s="388"/>
      <c r="Y8" s="389"/>
    </row>
    <row r="9" spans="1:25" ht="27.95" customHeight="1">
      <c r="A9" s="190">
        <v>4</v>
      </c>
      <c r="B9" s="434"/>
      <c r="C9" s="189" t="s">
        <v>70</v>
      </c>
      <c r="D9" s="231">
        <v>11</v>
      </c>
      <c r="E9" s="231">
        <v>11</v>
      </c>
      <c r="F9" s="231">
        <v>0</v>
      </c>
      <c r="G9" s="231">
        <f t="shared" si="0"/>
        <v>11</v>
      </c>
      <c r="H9" s="228">
        <f t="shared" si="1"/>
        <v>100</v>
      </c>
      <c r="I9" s="229">
        <f t="shared" si="2"/>
        <v>11</v>
      </c>
      <c r="J9" s="228">
        <f t="shared" si="3"/>
        <v>100</v>
      </c>
      <c r="K9" s="243">
        <v>11</v>
      </c>
      <c r="L9" s="229">
        <v>0</v>
      </c>
      <c r="M9" s="238">
        <f t="shared" si="4"/>
        <v>100</v>
      </c>
      <c r="N9" s="245"/>
      <c r="O9" s="236">
        <v>11</v>
      </c>
      <c r="P9" s="235">
        <v>44223</v>
      </c>
      <c r="U9" s="18"/>
      <c r="V9" s="58">
        <v>2019</v>
      </c>
      <c r="W9" s="58">
        <v>2020</v>
      </c>
      <c r="X9" s="58">
        <v>2021</v>
      </c>
      <c r="Y9" s="58">
        <v>2022</v>
      </c>
    </row>
    <row r="10" spans="1:25" ht="27.95" customHeight="1">
      <c r="A10" s="190">
        <v>5</v>
      </c>
      <c r="B10" s="434"/>
      <c r="C10" s="189" t="s">
        <v>69</v>
      </c>
      <c r="D10" s="231">
        <v>3919</v>
      </c>
      <c r="E10" s="231">
        <v>3919</v>
      </c>
      <c r="F10" s="231">
        <v>0</v>
      </c>
      <c r="G10" s="231">
        <f t="shared" si="0"/>
        <v>3919</v>
      </c>
      <c r="H10" s="228">
        <f t="shared" si="1"/>
        <v>100</v>
      </c>
      <c r="I10" s="229">
        <f t="shared" si="2"/>
        <v>3919</v>
      </c>
      <c r="J10" s="228">
        <f t="shared" si="3"/>
        <v>100</v>
      </c>
      <c r="K10" s="243">
        <v>3915</v>
      </c>
      <c r="L10" s="229">
        <v>4</v>
      </c>
      <c r="M10" s="238">
        <f t="shared" si="4"/>
        <v>99.897933146210775</v>
      </c>
      <c r="N10" s="245"/>
      <c r="O10" s="241">
        <v>0</v>
      </c>
      <c r="P10" s="240"/>
      <c r="U10" s="194" t="s">
        <v>159</v>
      </c>
      <c r="V10" s="55">
        <v>25</v>
      </c>
      <c r="W10" s="55">
        <v>50</v>
      </c>
      <c r="X10" s="55">
        <v>75</v>
      </c>
      <c r="Y10" s="55">
        <v>100</v>
      </c>
    </row>
    <row r="11" spans="1:25" ht="33" customHeight="1">
      <c r="A11" s="190">
        <v>6</v>
      </c>
      <c r="B11" s="434"/>
      <c r="C11" s="189" t="s">
        <v>67</v>
      </c>
      <c r="D11" s="231">
        <v>4125</v>
      </c>
      <c r="E11" s="231">
        <v>4125</v>
      </c>
      <c r="F11" s="231">
        <v>0</v>
      </c>
      <c r="G11" s="231">
        <f t="shared" si="0"/>
        <v>4125</v>
      </c>
      <c r="H11" s="228">
        <f t="shared" si="1"/>
        <v>100</v>
      </c>
      <c r="I11" s="229">
        <f t="shared" si="2"/>
        <v>4125</v>
      </c>
      <c r="J11" s="228">
        <f t="shared" si="3"/>
        <v>100</v>
      </c>
      <c r="K11" s="243">
        <v>4125</v>
      </c>
      <c r="L11" s="229">
        <v>0</v>
      </c>
      <c r="M11" s="238">
        <f t="shared" si="4"/>
        <v>100</v>
      </c>
      <c r="N11" s="245"/>
      <c r="O11" s="236">
        <v>2091</v>
      </c>
      <c r="P11" s="235">
        <v>43630</v>
      </c>
      <c r="U11" s="18" t="s">
        <v>64</v>
      </c>
      <c r="V11" s="53">
        <v>1363245</v>
      </c>
      <c r="W11" s="53">
        <v>1363245</v>
      </c>
      <c r="X11" s="53">
        <v>1363245</v>
      </c>
      <c r="Y11" s="53">
        <v>1363245</v>
      </c>
    </row>
    <row r="12" spans="1:25" ht="27.95" customHeight="1">
      <c r="A12" s="190">
        <v>7</v>
      </c>
      <c r="B12" s="434"/>
      <c r="C12" s="189" t="s">
        <v>66</v>
      </c>
      <c r="D12" s="231">
        <v>26</v>
      </c>
      <c r="E12" s="231">
        <v>26</v>
      </c>
      <c r="F12" s="231">
        <v>0</v>
      </c>
      <c r="G12" s="231">
        <f t="shared" si="0"/>
        <v>26</v>
      </c>
      <c r="H12" s="228">
        <f t="shared" si="1"/>
        <v>100</v>
      </c>
      <c r="I12" s="229">
        <f t="shared" si="2"/>
        <v>26</v>
      </c>
      <c r="J12" s="228">
        <f t="shared" si="3"/>
        <v>100</v>
      </c>
      <c r="K12" s="243">
        <v>26</v>
      </c>
      <c r="L12" s="229">
        <v>0</v>
      </c>
      <c r="M12" s="238">
        <f t="shared" si="4"/>
        <v>100</v>
      </c>
      <c r="N12" s="245"/>
      <c r="O12" s="241">
        <v>26</v>
      </c>
      <c r="P12" s="240">
        <v>43805</v>
      </c>
      <c r="U12" s="18"/>
      <c r="V12" s="18"/>
      <c r="W12" s="18"/>
      <c r="X12" s="18"/>
      <c r="Y12" s="18"/>
    </row>
    <row r="13" spans="1:25" ht="27.95" customHeight="1">
      <c r="A13" s="190">
        <v>8</v>
      </c>
      <c r="B13" s="434"/>
      <c r="C13" s="189" t="s">
        <v>65</v>
      </c>
      <c r="D13" s="231">
        <v>10208</v>
      </c>
      <c r="E13" s="231">
        <v>10208</v>
      </c>
      <c r="F13" s="231">
        <v>0</v>
      </c>
      <c r="G13" s="231">
        <f t="shared" si="0"/>
        <v>10208</v>
      </c>
      <c r="H13" s="228">
        <f t="shared" si="1"/>
        <v>100</v>
      </c>
      <c r="I13" s="229">
        <f t="shared" si="2"/>
        <v>10208</v>
      </c>
      <c r="J13" s="228">
        <f t="shared" si="3"/>
        <v>100</v>
      </c>
      <c r="K13" s="243">
        <v>10192</v>
      </c>
      <c r="L13" s="229">
        <v>16</v>
      </c>
      <c r="M13" s="238">
        <f t="shared" si="4"/>
        <v>99.843260188087783</v>
      </c>
      <c r="N13" s="245"/>
      <c r="O13" s="236">
        <v>0</v>
      </c>
      <c r="P13" s="235"/>
      <c r="U13" s="1"/>
      <c r="V13" s="387" t="s">
        <v>61</v>
      </c>
      <c r="W13" s="388"/>
      <c r="X13" s="388"/>
      <c r="Y13" s="389"/>
    </row>
    <row r="14" spans="1:25" ht="27.95" customHeight="1">
      <c r="A14" s="190">
        <v>9</v>
      </c>
      <c r="B14" s="434"/>
      <c r="C14" s="189" t="s">
        <v>63</v>
      </c>
      <c r="D14" s="231">
        <v>1059</v>
      </c>
      <c r="E14" s="231">
        <v>1059</v>
      </c>
      <c r="F14" s="231">
        <v>0</v>
      </c>
      <c r="G14" s="231">
        <f t="shared" si="0"/>
        <v>1059</v>
      </c>
      <c r="H14" s="228">
        <f t="shared" si="1"/>
        <v>100</v>
      </c>
      <c r="I14" s="229">
        <f t="shared" si="2"/>
        <v>1059</v>
      </c>
      <c r="J14" s="228">
        <f t="shared" si="3"/>
        <v>100</v>
      </c>
      <c r="K14" s="243">
        <v>1059</v>
      </c>
      <c r="L14" s="229">
        <v>0</v>
      </c>
      <c r="M14" s="238">
        <f t="shared" si="4"/>
        <v>100</v>
      </c>
      <c r="N14" s="245"/>
      <c r="O14" s="241">
        <v>1085</v>
      </c>
      <c r="P14" s="240">
        <v>43613</v>
      </c>
      <c r="U14" s="18"/>
      <c r="V14" s="58">
        <v>2019</v>
      </c>
      <c r="W14" s="58">
        <v>2020</v>
      </c>
      <c r="X14" s="58">
        <v>2021</v>
      </c>
      <c r="Y14" s="58">
        <v>2022</v>
      </c>
    </row>
    <row r="15" spans="1:25" ht="27.95" customHeight="1">
      <c r="A15" s="190">
        <v>10</v>
      </c>
      <c r="B15" s="434"/>
      <c r="C15" s="189" t="s">
        <v>62</v>
      </c>
      <c r="D15" s="231">
        <v>3039</v>
      </c>
      <c r="E15" s="231">
        <v>3039</v>
      </c>
      <c r="F15" s="231">
        <v>0</v>
      </c>
      <c r="G15" s="231">
        <f t="shared" si="0"/>
        <v>3039</v>
      </c>
      <c r="H15" s="228">
        <f t="shared" si="1"/>
        <v>100</v>
      </c>
      <c r="I15" s="229">
        <f t="shared" si="2"/>
        <v>3039</v>
      </c>
      <c r="J15" s="228">
        <f t="shared" si="3"/>
        <v>100</v>
      </c>
      <c r="K15" s="243">
        <v>3039</v>
      </c>
      <c r="L15" s="229">
        <v>0</v>
      </c>
      <c r="M15" s="238">
        <f t="shared" si="4"/>
        <v>100</v>
      </c>
      <c r="N15" s="269"/>
      <c r="O15" s="236">
        <v>3017</v>
      </c>
      <c r="P15" s="235">
        <v>43797</v>
      </c>
      <c r="U15" s="194" t="s">
        <v>159</v>
      </c>
      <c r="V15" s="55">
        <v>50</v>
      </c>
      <c r="W15" s="55">
        <v>100</v>
      </c>
      <c r="X15" s="55" t="s">
        <v>0</v>
      </c>
      <c r="Y15" s="55" t="s">
        <v>0</v>
      </c>
    </row>
    <row r="16" spans="1:25" ht="27.95" customHeight="1">
      <c r="A16" s="190">
        <v>11</v>
      </c>
      <c r="B16" s="434"/>
      <c r="C16" s="189" t="s">
        <v>60</v>
      </c>
      <c r="D16" s="231">
        <v>17</v>
      </c>
      <c r="E16" s="231">
        <v>17</v>
      </c>
      <c r="F16" s="231">
        <v>0</v>
      </c>
      <c r="G16" s="231">
        <f t="shared" si="0"/>
        <v>17</v>
      </c>
      <c r="H16" s="228">
        <f t="shared" si="1"/>
        <v>100</v>
      </c>
      <c r="I16" s="229">
        <f t="shared" si="2"/>
        <v>17</v>
      </c>
      <c r="J16" s="228">
        <f t="shared" si="3"/>
        <v>100</v>
      </c>
      <c r="K16" s="243">
        <v>17</v>
      </c>
      <c r="L16" s="229">
        <v>0</v>
      </c>
      <c r="M16" s="238">
        <f t="shared" si="4"/>
        <v>100</v>
      </c>
      <c r="N16" s="269"/>
      <c r="O16" s="241">
        <v>0</v>
      </c>
      <c r="P16" s="240"/>
      <c r="U16" s="18" t="s">
        <v>57</v>
      </c>
      <c r="V16" s="53">
        <v>2040150</v>
      </c>
      <c r="W16" s="53">
        <v>2040150</v>
      </c>
      <c r="X16" s="53"/>
      <c r="Y16" s="53"/>
    </row>
    <row r="17" spans="1:25" ht="27.95" customHeight="1">
      <c r="A17" s="190">
        <v>12</v>
      </c>
      <c r="B17" s="434"/>
      <c r="C17" s="189" t="s">
        <v>59</v>
      </c>
      <c r="D17" s="231">
        <v>1646</v>
      </c>
      <c r="E17" s="231">
        <v>1646</v>
      </c>
      <c r="F17" s="231">
        <v>0</v>
      </c>
      <c r="G17" s="231">
        <f t="shared" si="0"/>
        <v>1646</v>
      </c>
      <c r="H17" s="228">
        <f t="shared" si="1"/>
        <v>100</v>
      </c>
      <c r="I17" s="229">
        <f t="shared" si="2"/>
        <v>1646</v>
      </c>
      <c r="J17" s="228">
        <f t="shared" si="3"/>
        <v>100</v>
      </c>
      <c r="K17" s="243">
        <v>1646</v>
      </c>
      <c r="L17" s="243">
        <v>0</v>
      </c>
      <c r="M17" s="238">
        <f t="shared" si="4"/>
        <v>100</v>
      </c>
      <c r="N17" s="269"/>
      <c r="O17" s="236">
        <v>1475</v>
      </c>
      <c r="P17" s="235">
        <v>44267</v>
      </c>
      <c r="U17" s="18"/>
      <c r="V17" s="18"/>
      <c r="W17" s="18"/>
      <c r="X17" s="18"/>
      <c r="Y17" s="18"/>
    </row>
    <row r="18" spans="1:25" ht="27.95" customHeight="1">
      <c r="A18" s="190">
        <v>13</v>
      </c>
      <c r="B18" s="434"/>
      <c r="C18" s="189" t="s">
        <v>58</v>
      </c>
      <c r="D18" s="231">
        <v>5032</v>
      </c>
      <c r="E18" s="231">
        <v>5032</v>
      </c>
      <c r="F18" s="231">
        <v>0</v>
      </c>
      <c r="G18" s="231">
        <f t="shared" si="0"/>
        <v>5032</v>
      </c>
      <c r="H18" s="228">
        <f t="shared" si="1"/>
        <v>100</v>
      </c>
      <c r="I18" s="229">
        <f t="shared" si="2"/>
        <v>5032</v>
      </c>
      <c r="J18" s="228">
        <f t="shared" si="3"/>
        <v>100</v>
      </c>
      <c r="K18" s="243">
        <v>5032</v>
      </c>
      <c r="L18" s="243">
        <v>0</v>
      </c>
      <c r="M18" s="238">
        <f t="shared" si="4"/>
        <v>100</v>
      </c>
      <c r="N18" s="245" t="s">
        <v>196</v>
      </c>
      <c r="O18" s="241">
        <v>5009</v>
      </c>
      <c r="P18" s="240">
        <v>44118</v>
      </c>
      <c r="U18" s="1"/>
      <c r="V18" s="387" t="s">
        <v>53</v>
      </c>
      <c r="W18" s="388"/>
      <c r="X18" s="388"/>
      <c r="Y18" s="389"/>
    </row>
    <row r="19" spans="1:25" ht="27.95" customHeight="1">
      <c r="A19" s="190">
        <v>14</v>
      </c>
      <c r="B19" s="434"/>
      <c r="C19" s="189" t="s">
        <v>195</v>
      </c>
      <c r="D19" s="231">
        <v>3146</v>
      </c>
      <c r="E19" s="231">
        <v>3146</v>
      </c>
      <c r="F19" s="231">
        <v>0</v>
      </c>
      <c r="G19" s="231">
        <f t="shared" si="0"/>
        <v>3146</v>
      </c>
      <c r="H19" s="228">
        <f t="shared" si="1"/>
        <v>100</v>
      </c>
      <c r="I19" s="229">
        <f t="shared" si="2"/>
        <v>3146</v>
      </c>
      <c r="J19" s="228">
        <f t="shared" si="3"/>
        <v>100</v>
      </c>
      <c r="K19" s="243">
        <v>3146</v>
      </c>
      <c r="L19" s="243">
        <v>0</v>
      </c>
      <c r="M19" s="238">
        <f t="shared" si="4"/>
        <v>100</v>
      </c>
      <c r="N19" s="245"/>
      <c r="O19" s="236">
        <v>0</v>
      </c>
      <c r="P19" s="235"/>
      <c r="U19" s="18"/>
      <c r="V19" s="58">
        <v>2019</v>
      </c>
      <c r="W19" s="58">
        <v>2020</v>
      </c>
      <c r="X19" s="58">
        <v>2021</v>
      </c>
      <c r="Y19" s="58">
        <v>2022</v>
      </c>
    </row>
    <row r="20" spans="1:25" ht="27.95" customHeight="1">
      <c r="A20" s="190">
        <v>15</v>
      </c>
      <c r="B20" s="434"/>
      <c r="C20" s="189" t="s">
        <v>55</v>
      </c>
      <c r="D20" s="239">
        <v>102</v>
      </c>
      <c r="E20" s="239">
        <v>102</v>
      </c>
      <c r="F20" s="239">
        <v>0</v>
      </c>
      <c r="G20" s="231">
        <f t="shared" si="0"/>
        <v>102</v>
      </c>
      <c r="H20" s="228">
        <f t="shared" si="1"/>
        <v>100</v>
      </c>
      <c r="I20" s="229">
        <f t="shared" si="2"/>
        <v>102</v>
      </c>
      <c r="J20" s="228">
        <f t="shared" si="3"/>
        <v>100</v>
      </c>
      <c r="K20" s="229">
        <v>102</v>
      </c>
      <c r="L20" s="229">
        <v>0</v>
      </c>
      <c r="M20" s="238">
        <f t="shared" si="4"/>
        <v>100</v>
      </c>
      <c r="N20" s="245" t="s">
        <v>194</v>
      </c>
      <c r="O20" s="241">
        <v>102</v>
      </c>
      <c r="P20" s="240">
        <v>44224</v>
      </c>
      <c r="U20" s="194" t="s">
        <v>159</v>
      </c>
      <c r="V20" s="55">
        <v>50</v>
      </c>
      <c r="W20" s="55">
        <v>100</v>
      </c>
      <c r="X20" s="55" t="s">
        <v>0</v>
      </c>
      <c r="Y20" s="55" t="s">
        <v>0</v>
      </c>
    </row>
    <row r="21" spans="1:25" ht="27.95" customHeight="1">
      <c r="A21" s="190">
        <v>16</v>
      </c>
      <c r="B21" s="434"/>
      <c r="C21" s="189" t="s">
        <v>52</v>
      </c>
      <c r="D21" s="231">
        <v>2010</v>
      </c>
      <c r="E21" s="231">
        <v>2010</v>
      </c>
      <c r="F21" s="231">
        <v>0</v>
      </c>
      <c r="G21" s="231">
        <f t="shared" si="0"/>
        <v>2010</v>
      </c>
      <c r="H21" s="228">
        <f t="shared" si="1"/>
        <v>100</v>
      </c>
      <c r="I21" s="229">
        <f t="shared" si="2"/>
        <v>2010</v>
      </c>
      <c r="J21" s="228">
        <f t="shared" si="3"/>
        <v>100</v>
      </c>
      <c r="K21" s="229">
        <v>2010</v>
      </c>
      <c r="L21" s="229">
        <v>0</v>
      </c>
      <c r="M21" s="238">
        <f t="shared" si="4"/>
        <v>100</v>
      </c>
      <c r="N21" s="245"/>
      <c r="O21" s="236">
        <v>1900</v>
      </c>
      <c r="P21" s="235">
        <v>43670</v>
      </c>
      <c r="U21" s="18" t="s">
        <v>48</v>
      </c>
      <c r="V21" s="53">
        <v>1039730</v>
      </c>
      <c r="W21" s="53">
        <v>1039730</v>
      </c>
      <c r="X21" s="53"/>
      <c r="Y21" s="53"/>
    </row>
    <row r="22" spans="1:25" ht="27.95" customHeight="1" thickBot="1">
      <c r="A22" s="268">
        <v>17</v>
      </c>
      <c r="B22" s="434"/>
      <c r="C22" s="184" t="s">
        <v>51</v>
      </c>
      <c r="D22" s="232">
        <v>1051</v>
      </c>
      <c r="E22" s="232">
        <v>1051</v>
      </c>
      <c r="F22" s="232">
        <v>0</v>
      </c>
      <c r="G22" s="232">
        <f t="shared" si="0"/>
        <v>1051</v>
      </c>
      <c r="H22" s="230">
        <f t="shared" si="1"/>
        <v>100</v>
      </c>
      <c r="I22" s="250">
        <f t="shared" si="2"/>
        <v>1051</v>
      </c>
      <c r="J22" s="249">
        <f t="shared" si="3"/>
        <v>100</v>
      </c>
      <c r="K22" s="227">
        <v>1051</v>
      </c>
      <c r="L22" s="227">
        <v>0</v>
      </c>
      <c r="M22" s="226">
        <f t="shared" si="4"/>
        <v>100</v>
      </c>
      <c r="N22" s="245"/>
      <c r="O22" s="241">
        <v>0</v>
      </c>
      <c r="P22" s="240"/>
      <c r="Q22" s="222">
        <f>SUM(D6:D22)</f>
        <v>79085</v>
      </c>
      <c r="R22" s="222">
        <f>SUM(G6:G22)</f>
        <v>79085</v>
      </c>
      <c r="S22" s="222">
        <f>SUM(I6:I22)</f>
        <v>79085</v>
      </c>
      <c r="T22" s="222">
        <f>SUM(K6:K22)</f>
        <v>79057</v>
      </c>
      <c r="U22" s="18"/>
      <c r="V22" s="18"/>
      <c r="W22" s="18"/>
      <c r="X22" s="18"/>
      <c r="Y22" s="18"/>
    </row>
    <row r="23" spans="1:25" ht="38.25" customHeight="1">
      <c r="A23" s="267">
        <v>18</v>
      </c>
      <c r="B23" s="487" t="s">
        <v>161</v>
      </c>
      <c r="C23" s="261" t="s">
        <v>49</v>
      </c>
      <c r="D23" s="266">
        <v>4432</v>
      </c>
      <c r="E23" s="266">
        <v>4432</v>
      </c>
      <c r="F23" s="266">
        <v>0</v>
      </c>
      <c r="G23" s="266">
        <f t="shared" si="0"/>
        <v>4432</v>
      </c>
      <c r="H23" s="259">
        <f t="shared" si="1"/>
        <v>100</v>
      </c>
      <c r="I23" s="229">
        <f t="shared" si="2"/>
        <v>4432</v>
      </c>
      <c r="J23" s="228">
        <f t="shared" si="3"/>
        <v>100</v>
      </c>
      <c r="K23" s="258">
        <v>4432</v>
      </c>
      <c r="L23" s="258">
        <v>0</v>
      </c>
      <c r="M23" s="257">
        <f t="shared" si="4"/>
        <v>100</v>
      </c>
      <c r="N23" s="225" t="s">
        <v>193</v>
      </c>
      <c r="O23" s="236">
        <v>162</v>
      </c>
      <c r="P23" s="235">
        <v>43930</v>
      </c>
      <c r="Q23" s="256"/>
      <c r="R23" s="256"/>
      <c r="S23" s="256"/>
      <c r="T23" s="256"/>
      <c r="U23" s="1"/>
      <c r="V23" s="387" t="s">
        <v>45</v>
      </c>
      <c r="W23" s="388"/>
      <c r="X23" s="388"/>
      <c r="Y23" s="389"/>
    </row>
    <row r="24" spans="1:25" ht="27.95" customHeight="1">
      <c r="A24" s="175">
        <v>19</v>
      </c>
      <c r="B24" s="441"/>
      <c r="C24" s="189" t="s">
        <v>47</v>
      </c>
      <c r="D24" s="231">
        <v>684</v>
      </c>
      <c r="E24" s="231">
        <v>684</v>
      </c>
      <c r="F24" s="231">
        <v>0</v>
      </c>
      <c r="G24" s="231">
        <f t="shared" si="0"/>
        <v>684</v>
      </c>
      <c r="H24" s="228">
        <f t="shared" si="1"/>
        <v>100</v>
      </c>
      <c r="I24" s="229">
        <f t="shared" si="2"/>
        <v>684</v>
      </c>
      <c r="J24" s="228">
        <f t="shared" si="3"/>
        <v>100</v>
      </c>
      <c r="K24" s="229">
        <v>684</v>
      </c>
      <c r="L24" s="229">
        <v>0</v>
      </c>
      <c r="M24" s="238">
        <f t="shared" si="4"/>
        <v>100</v>
      </c>
      <c r="N24" s="245"/>
      <c r="O24" s="241">
        <v>0</v>
      </c>
      <c r="P24" s="263" t="s">
        <v>189</v>
      </c>
      <c r="Q24" s="195"/>
      <c r="R24" s="195"/>
      <c r="S24" s="195"/>
      <c r="T24" s="195"/>
      <c r="U24" s="18"/>
      <c r="V24" s="58">
        <v>2019</v>
      </c>
      <c r="W24" s="58">
        <v>2020</v>
      </c>
      <c r="X24" s="58">
        <v>2021</v>
      </c>
      <c r="Y24" s="58">
        <v>2022</v>
      </c>
    </row>
    <row r="25" spans="1:25" ht="27.95" customHeight="1">
      <c r="A25" s="246">
        <v>20</v>
      </c>
      <c r="B25" s="441"/>
      <c r="C25" s="189" t="s">
        <v>46</v>
      </c>
      <c r="D25" s="231">
        <v>584</v>
      </c>
      <c r="E25" s="231">
        <v>584</v>
      </c>
      <c r="F25" s="231">
        <v>0</v>
      </c>
      <c r="G25" s="231">
        <f t="shared" si="0"/>
        <v>584</v>
      </c>
      <c r="H25" s="228">
        <f t="shared" si="1"/>
        <v>100</v>
      </c>
      <c r="I25" s="229">
        <f t="shared" si="2"/>
        <v>584</v>
      </c>
      <c r="J25" s="228">
        <f t="shared" si="3"/>
        <v>100</v>
      </c>
      <c r="K25" s="229">
        <v>584</v>
      </c>
      <c r="L25" s="229">
        <v>0</v>
      </c>
      <c r="M25" s="238">
        <f t="shared" si="4"/>
        <v>100</v>
      </c>
      <c r="N25" s="245"/>
      <c r="O25" s="236">
        <v>480</v>
      </c>
      <c r="P25" s="235">
        <v>44088</v>
      </c>
      <c r="Q25" s="195"/>
      <c r="R25" s="195"/>
      <c r="S25" s="195"/>
      <c r="T25" s="195"/>
      <c r="U25" s="194" t="s">
        <v>159</v>
      </c>
      <c r="V25" s="55">
        <v>20</v>
      </c>
      <c r="W25" s="55">
        <v>60</v>
      </c>
      <c r="X25" s="55">
        <v>100</v>
      </c>
      <c r="Y25" s="55" t="s">
        <v>0</v>
      </c>
    </row>
    <row r="26" spans="1:25" ht="55.5" customHeight="1">
      <c r="A26" s="175">
        <v>21</v>
      </c>
      <c r="B26" s="441"/>
      <c r="C26" s="189" t="s">
        <v>44</v>
      </c>
      <c r="D26" s="231">
        <v>2272</v>
      </c>
      <c r="E26" s="231">
        <v>2272</v>
      </c>
      <c r="F26" s="231">
        <v>0</v>
      </c>
      <c r="G26" s="231">
        <f t="shared" si="0"/>
        <v>2272</v>
      </c>
      <c r="H26" s="228">
        <f t="shared" si="1"/>
        <v>100</v>
      </c>
      <c r="I26" s="229">
        <f t="shared" si="2"/>
        <v>2272</v>
      </c>
      <c r="J26" s="228">
        <f t="shared" si="3"/>
        <v>100</v>
      </c>
      <c r="K26" s="229">
        <v>2272</v>
      </c>
      <c r="L26" s="229">
        <v>0</v>
      </c>
      <c r="M26" s="238">
        <f t="shared" si="4"/>
        <v>100</v>
      </c>
      <c r="N26" s="225" t="s">
        <v>192</v>
      </c>
      <c r="O26" s="241">
        <v>2114</v>
      </c>
      <c r="P26" s="265">
        <v>44371</v>
      </c>
      <c r="Q26" s="195"/>
      <c r="R26" s="195"/>
      <c r="S26" s="195"/>
      <c r="T26" s="195"/>
      <c r="U26" s="18" t="s">
        <v>40</v>
      </c>
      <c r="V26" s="53">
        <v>50685630</v>
      </c>
      <c r="W26" s="53">
        <v>50685630</v>
      </c>
      <c r="X26" s="53">
        <v>50685630</v>
      </c>
      <c r="Y26" s="53"/>
    </row>
    <row r="27" spans="1:25" ht="27.95" customHeight="1">
      <c r="A27" s="246">
        <v>22</v>
      </c>
      <c r="B27" s="441"/>
      <c r="C27" s="189" t="s">
        <v>43</v>
      </c>
      <c r="D27" s="231">
        <v>1903</v>
      </c>
      <c r="E27" s="231">
        <v>1903</v>
      </c>
      <c r="F27" s="231">
        <v>0</v>
      </c>
      <c r="G27" s="231">
        <f t="shared" si="0"/>
        <v>1903</v>
      </c>
      <c r="H27" s="228">
        <f t="shared" si="1"/>
        <v>100</v>
      </c>
      <c r="I27" s="229">
        <f t="shared" si="2"/>
        <v>1903</v>
      </c>
      <c r="J27" s="228">
        <f t="shared" si="3"/>
        <v>100</v>
      </c>
      <c r="K27" s="229">
        <v>1903</v>
      </c>
      <c r="L27" s="229">
        <v>0</v>
      </c>
      <c r="M27" s="238">
        <f t="shared" si="4"/>
        <v>100</v>
      </c>
      <c r="N27" s="245"/>
      <c r="O27" s="236">
        <v>1439</v>
      </c>
      <c r="P27" s="235">
        <v>44047</v>
      </c>
      <c r="Q27" s="255"/>
      <c r="R27" s="255"/>
      <c r="S27" s="255"/>
      <c r="T27" s="255"/>
      <c r="U27" s="19"/>
      <c r="V27" s="19"/>
      <c r="W27" s="19"/>
      <c r="X27" s="19"/>
      <c r="Y27" s="19"/>
    </row>
    <row r="28" spans="1:25" ht="27.95" customHeight="1" thickBot="1">
      <c r="A28" s="246">
        <v>23</v>
      </c>
      <c r="B28" s="488"/>
      <c r="C28" s="253" t="s">
        <v>41</v>
      </c>
      <c r="D28" s="252">
        <v>179</v>
      </c>
      <c r="E28" s="252">
        <v>179</v>
      </c>
      <c r="F28" s="252">
        <v>0</v>
      </c>
      <c r="G28" s="250">
        <f t="shared" si="0"/>
        <v>179</v>
      </c>
      <c r="H28" s="264">
        <f t="shared" si="1"/>
        <v>100</v>
      </c>
      <c r="I28" s="250">
        <f t="shared" si="2"/>
        <v>179</v>
      </c>
      <c r="J28" s="249">
        <f t="shared" si="3"/>
        <v>100</v>
      </c>
      <c r="K28" s="248">
        <v>179</v>
      </c>
      <c r="L28" s="248">
        <v>0</v>
      </c>
      <c r="M28" s="247">
        <f t="shared" si="4"/>
        <v>100</v>
      </c>
      <c r="N28" s="245"/>
      <c r="O28" s="241">
        <v>132</v>
      </c>
      <c r="P28" s="263" t="s">
        <v>189</v>
      </c>
      <c r="Q28" s="222">
        <f>SUM(D23:D28)</f>
        <v>10054</v>
      </c>
      <c r="R28" s="222">
        <f>SUM(G23:G28)</f>
        <v>10054</v>
      </c>
      <c r="S28" s="222">
        <f>SUM(I23:I28)</f>
        <v>10054</v>
      </c>
      <c r="T28" s="222">
        <f>SUM(K23:K28)</f>
        <v>10054</v>
      </c>
      <c r="U28" s="19"/>
      <c r="V28" s="19"/>
      <c r="W28" s="19"/>
      <c r="X28" s="19"/>
      <c r="Y28" s="19"/>
    </row>
    <row r="29" spans="1:25" ht="39.75" customHeight="1">
      <c r="A29" s="262">
        <v>24</v>
      </c>
      <c r="B29" s="433" t="s">
        <v>39</v>
      </c>
      <c r="C29" s="261" t="s">
        <v>38</v>
      </c>
      <c r="D29" s="260">
        <v>6119</v>
      </c>
      <c r="E29" s="260">
        <v>6119</v>
      </c>
      <c r="F29" s="260">
        <v>0</v>
      </c>
      <c r="G29" s="260">
        <f t="shared" si="0"/>
        <v>6119</v>
      </c>
      <c r="H29" s="259">
        <f t="shared" si="1"/>
        <v>100</v>
      </c>
      <c r="I29" s="229">
        <f t="shared" si="2"/>
        <v>6119</v>
      </c>
      <c r="J29" s="228">
        <f t="shared" si="3"/>
        <v>100</v>
      </c>
      <c r="K29" s="258">
        <v>6119</v>
      </c>
      <c r="L29" s="258">
        <v>0</v>
      </c>
      <c r="M29" s="257">
        <f t="shared" si="4"/>
        <v>100</v>
      </c>
      <c r="N29" s="245" t="s">
        <v>191</v>
      </c>
      <c r="O29" s="236">
        <v>6115</v>
      </c>
      <c r="P29" s="235">
        <v>44114</v>
      </c>
      <c r="Q29" s="256"/>
      <c r="R29" s="256"/>
      <c r="S29" s="256"/>
      <c r="T29" s="256"/>
      <c r="U29" s="19"/>
      <c r="V29" s="19"/>
      <c r="W29" s="19"/>
      <c r="X29" s="19"/>
      <c r="Y29" s="19"/>
    </row>
    <row r="30" spans="1:25" ht="34.5" customHeight="1">
      <c r="A30" s="190">
        <v>25</v>
      </c>
      <c r="B30" s="434"/>
      <c r="C30" s="189" t="s">
        <v>36</v>
      </c>
      <c r="D30" s="231">
        <v>4751</v>
      </c>
      <c r="E30" s="231">
        <v>4751</v>
      </c>
      <c r="F30" s="231">
        <v>0</v>
      </c>
      <c r="G30" s="243">
        <f t="shared" si="0"/>
        <v>4751</v>
      </c>
      <c r="H30" s="228">
        <f t="shared" si="1"/>
        <v>100</v>
      </c>
      <c r="I30" s="229">
        <f t="shared" si="2"/>
        <v>4751</v>
      </c>
      <c r="J30" s="228">
        <f t="shared" si="3"/>
        <v>100</v>
      </c>
      <c r="K30" s="229">
        <v>4751</v>
      </c>
      <c r="L30" s="229">
        <v>0</v>
      </c>
      <c r="M30" s="238">
        <f t="shared" si="4"/>
        <v>100</v>
      </c>
      <c r="N30" s="245"/>
      <c r="O30" s="241">
        <v>4650</v>
      </c>
      <c r="P30" s="240">
        <v>43740</v>
      </c>
      <c r="Q30" s="195"/>
      <c r="R30" s="195"/>
      <c r="S30" s="195"/>
      <c r="T30" s="195"/>
      <c r="U30" s="19"/>
      <c r="V30" s="19"/>
      <c r="W30" s="19"/>
      <c r="X30" s="19"/>
      <c r="Y30" s="19"/>
    </row>
    <row r="31" spans="1:25" ht="27.95" customHeight="1">
      <c r="A31" s="190">
        <v>26</v>
      </c>
      <c r="B31" s="434"/>
      <c r="C31" s="189" t="s">
        <v>35</v>
      </c>
      <c r="D31" s="231">
        <v>5113</v>
      </c>
      <c r="E31" s="231">
        <v>5113</v>
      </c>
      <c r="F31" s="231">
        <v>0</v>
      </c>
      <c r="G31" s="239">
        <f t="shared" si="0"/>
        <v>5113</v>
      </c>
      <c r="H31" s="228">
        <f t="shared" si="1"/>
        <v>100</v>
      </c>
      <c r="I31" s="229">
        <f t="shared" si="2"/>
        <v>5113</v>
      </c>
      <c r="J31" s="228">
        <f t="shared" si="3"/>
        <v>100</v>
      </c>
      <c r="K31" s="229">
        <v>5113</v>
      </c>
      <c r="L31" s="229">
        <v>0</v>
      </c>
      <c r="M31" s="238">
        <f t="shared" si="4"/>
        <v>100</v>
      </c>
      <c r="N31" s="245" t="s">
        <v>190</v>
      </c>
      <c r="O31" s="236">
        <v>3238</v>
      </c>
      <c r="P31" s="235">
        <v>44119</v>
      </c>
      <c r="Q31" s="195"/>
      <c r="R31" s="195"/>
      <c r="S31" s="195"/>
      <c r="T31" s="195"/>
      <c r="U31" s="19"/>
      <c r="V31" s="19"/>
      <c r="W31" s="19"/>
      <c r="X31" s="19"/>
      <c r="Y31" s="19"/>
    </row>
    <row r="32" spans="1:25" ht="27.95" customHeight="1">
      <c r="A32" s="190">
        <v>27</v>
      </c>
      <c r="B32" s="434"/>
      <c r="C32" s="189" t="s">
        <v>34</v>
      </c>
      <c r="D32" s="231">
        <v>19</v>
      </c>
      <c r="E32" s="231">
        <v>19</v>
      </c>
      <c r="F32" s="231">
        <v>0</v>
      </c>
      <c r="G32" s="231">
        <f t="shared" si="0"/>
        <v>19</v>
      </c>
      <c r="H32" s="228">
        <f t="shared" si="1"/>
        <v>100</v>
      </c>
      <c r="I32" s="229">
        <f t="shared" si="2"/>
        <v>19</v>
      </c>
      <c r="J32" s="228">
        <f t="shared" si="3"/>
        <v>100</v>
      </c>
      <c r="K32" s="229">
        <v>19</v>
      </c>
      <c r="L32" s="229">
        <v>0</v>
      </c>
      <c r="M32" s="238">
        <f t="shared" si="4"/>
        <v>100</v>
      </c>
      <c r="N32" s="245"/>
      <c r="O32" s="241">
        <v>19</v>
      </c>
      <c r="P32" s="240">
        <v>43756</v>
      </c>
      <c r="Q32" s="195"/>
      <c r="R32" s="195"/>
      <c r="S32" s="195"/>
      <c r="T32" s="195"/>
      <c r="U32" s="19"/>
      <c r="V32" s="19"/>
      <c r="W32" s="19"/>
      <c r="X32" s="19"/>
      <c r="Y32" s="19"/>
    </row>
    <row r="33" spans="1:25" ht="27.95" customHeight="1">
      <c r="A33" s="190">
        <v>28</v>
      </c>
      <c r="B33" s="434"/>
      <c r="C33" s="189" t="s">
        <v>33</v>
      </c>
      <c r="D33" s="239">
        <v>6321</v>
      </c>
      <c r="E33" s="239">
        <v>6321</v>
      </c>
      <c r="F33" s="239">
        <v>0</v>
      </c>
      <c r="G33" s="231">
        <f t="shared" si="0"/>
        <v>6321</v>
      </c>
      <c r="H33" s="228">
        <f t="shared" si="1"/>
        <v>100</v>
      </c>
      <c r="I33" s="229">
        <f t="shared" si="2"/>
        <v>6321</v>
      </c>
      <c r="J33" s="228">
        <f t="shared" si="3"/>
        <v>100</v>
      </c>
      <c r="K33" s="229">
        <v>6321</v>
      </c>
      <c r="L33" s="229">
        <v>0</v>
      </c>
      <c r="M33" s="238">
        <f t="shared" si="4"/>
        <v>100</v>
      </c>
      <c r="N33" s="245"/>
      <c r="O33" s="236">
        <v>0</v>
      </c>
      <c r="P33" s="235"/>
      <c r="Q33" s="195"/>
      <c r="R33" s="195"/>
      <c r="S33" s="195"/>
      <c r="T33" s="195"/>
      <c r="U33" s="19"/>
      <c r="V33" s="19"/>
      <c r="W33" s="19"/>
      <c r="X33" s="19"/>
      <c r="Y33" s="19"/>
    </row>
    <row r="34" spans="1:25" ht="27.95" customHeight="1">
      <c r="A34" s="190">
        <v>29</v>
      </c>
      <c r="B34" s="434"/>
      <c r="C34" s="189" t="s">
        <v>32</v>
      </c>
      <c r="D34" s="231">
        <v>465</v>
      </c>
      <c r="E34" s="231">
        <v>465</v>
      </c>
      <c r="F34" s="231">
        <v>0</v>
      </c>
      <c r="G34" s="231">
        <f t="shared" si="0"/>
        <v>465</v>
      </c>
      <c r="H34" s="228">
        <f t="shared" si="1"/>
        <v>100</v>
      </c>
      <c r="I34" s="229">
        <f t="shared" si="2"/>
        <v>465</v>
      </c>
      <c r="J34" s="228">
        <f t="shared" si="3"/>
        <v>100</v>
      </c>
      <c r="K34" s="229">
        <v>465</v>
      </c>
      <c r="L34" s="229">
        <v>0</v>
      </c>
      <c r="M34" s="238">
        <f t="shared" si="4"/>
        <v>100</v>
      </c>
      <c r="N34" s="245"/>
      <c r="O34" s="241">
        <v>465</v>
      </c>
      <c r="P34" s="240">
        <v>44224</v>
      </c>
      <c r="Q34" s="195"/>
      <c r="R34" s="195"/>
      <c r="S34" s="195"/>
      <c r="T34" s="195"/>
      <c r="U34" s="19"/>
      <c r="V34" s="19"/>
      <c r="W34" s="19"/>
      <c r="X34" s="19"/>
      <c r="Y34" s="19"/>
    </row>
    <row r="35" spans="1:25" ht="27.95" customHeight="1">
      <c r="A35" s="190">
        <v>30</v>
      </c>
      <c r="B35" s="434"/>
      <c r="C35" s="189" t="s">
        <v>30</v>
      </c>
      <c r="D35" s="231">
        <v>3353</v>
      </c>
      <c r="E35" s="231">
        <v>3353</v>
      </c>
      <c r="F35" s="231">
        <v>0</v>
      </c>
      <c r="G35" s="231">
        <f t="shared" si="0"/>
        <v>3353</v>
      </c>
      <c r="H35" s="228">
        <f t="shared" si="1"/>
        <v>100</v>
      </c>
      <c r="I35" s="229">
        <f t="shared" si="2"/>
        <v>3353</v>
      </c>
      <c r="J35" s="228">
        <f t="shared" si="3"/>
        <v>100</v>
      </c>
      <c r="K35" s="229">
        <v>3353</v>
      </c>
      <c r="L35" s="229">
        <v>0</v>
      </c>
      <c r="M35" s="238">
        <f t="shared" si="4"/>
        <v>100</v>
      </c>
      <c r="N35" s="245"/>
      <c r="O35" s="236">
        <v>2802</v>
      </c>
      <c r="P35" s="235">
        <v>44368</v>
      </c>
      <c r="Q35" s="195"/>
      <c r="R35" s="195"/>
      <c r="S35" s="195"/>
      <c r="T35" s="195"/>
      <c r="U35" s="19"/>
      <c r="V35" s="19"/>
      <c r="W35" s="19"/>
      <c r="X35" s="19"/>
      <c r="Y35" s="19"/>
    </row>
    <row r="36" spans="1:25" ht="27.95" customHeight="1">
      <c r="A36" s="190">
        <v>31</v>
      </c>
      <c r="B36" s="434"/>
      <c r="C36" s="189" t="s">
        <v>29</v>
      </c>
      <c r="D36" s="231">
        <v>184</v>
      </c>
      <c r="E36" s="231">
        <v>184</v>
      </c>
      <c r="F36" s="231">
        <v>0</v>
      </c>
      <c r="G36" s="231">
        <f t="shared" si="0"/>
        <v>184</v>
      </c>
      <c r="H36" s="228">
        <f t="shared" si="1"/>
        <v>100</v>
      </c>
      <c r="I36" s="229">
        <f t="shared" si="2"/>
        <v>184</v>
      </c>
      <c r="J36" s="228">
        <f t="shared" si="3"/>
        <v>100</v>
      </c>
      <c r="K36" s="229">
        <v>184</v>
      </c>
      <c r="L36" s="229">
        <v>0</v>
      </c>
      <c r="M36" s="238">
        <f t="shared" si="4"/>
        <v>100</v>
      </c>
      <c r="N36" s="245"/>
      <c r="O36" s="241">
        <v>184</v>
      </c>
      <c r="P36" s="240">
        <v>44382</v>
      </c>
      <c r="Q36" s="195"/>
      <c r="R36" s="195"/>
      <c r="S36" s="195"/>
      <c r="T36" s="195"/>
      <c r="U36" s="19"/>
      <c r="V36" s="19"/>
      <c r="W36" s="19"/>
      <c r="X36" s="19"/>
      <c r="Y36" s="19"/>
    </row>
    <row r="37" spans="1:25" ht="43.5" customHeight="1">
      <c r="A37" s="190">
        <v>32</v>
      </c>
      <c r="B37" s="434"/>
      <c r="C37" s="189" t="s">
        <v>28</v>
      </c>
      <c r="D37" s="231">
        <v>11723</v>
      </c>
      <c r="E37" s="231">
        <v>11723</v>
      </c>
      <c r="F37" s="231">
        <v>0</v>
      </c>
      <c r="G37" s="231">
        <f t="shared" si="0"/>
        <v>11723</v>
      </c>
      <c r="H37" s="228">
        <f t="shared" si="1"/>
        <v>100</v>
      </c>
      <c r="I37" s="229">
        <v>11723</v>
      </c>
      <c r="J37" s="228">
        <f t="shared" si="3"/>
        <v>100</v>
      </c>
      <c r="K37" s="229">
        <v>11723</v>
      </c>
      <c r="L37" s="229">
        <v>0</v>
      </c>
      <c r="M37" s="238">
        <f t="shared" si="4"/>
        <v>100</v>
      </c>
      <c r="N37" s="245"/>
      <c r="O37" s="236">
        <v>0</v>
      </c>
      <c r="P37" s="235" t="s">
        <v>189</v>
      </c>
      <c r="Q37" s="195"/>
      <c r="R37" s="195"/>
      <c r="S37" s="195"/>
      <c r="T37" s="195"/>
      <c r="U37" s="19"/>
      <c r="V37" s="19"/>
      <c r="W37" s="19"/>
      <c r="X37" s="19"/>
      <c r="Y37" s="19"/>
    </row>
    <row r="38" spans="1:25" ht="27.95" customHeight="1">
      <c r="A38" s="190">
        <v>33</v>
      </c>
      <c r="B38" s="434"/>
      <c r="C38" s="189" t="s">
        <v>27</v>
      </c>
      <c r="D38" s="231">
        <v>1777</v>
      </c>
      <c r="E38" s="231">
        <v>1777</v>
      </c>
      <c r="F38" s="231">
        <v>0</v>
      </c>
      <c r="G38" s="231">
        <f t="shared" ref="G38:G60" si="5">E38+F38</f>
        <v>1777</v>
      </c>
      <c r="H38" s="228">
        <f t="shared" ref="H38:H61" si="6">(G38/D38)*100</f>
        <v>100</v>
      </c>
      <c r="I38" s="229">
        <f t="shared" ref="I38:I60" si="7">K38+L38</f>
        <v>1777</v>
      </c>
      <c r="J38" s="228">
        <f t="shared" ref="J38:J61" si="8">(I38/D38)*100</f>
        <v>100</v>
      </c>
      <c r="K38" s="229">
        <v>1777</v>
      </c>
      <c r="L38" s="229">
        <v>0</v>
      </c>
      <c r="M38" s="238">
        <f t="shared" ref="M38:M61" si="9">(K38/D38)*100</f>
        <v>100</v>
      </c>
      <c r="N38" s="245"/>
      <c r="O38" s="241">
        <v>0</v>
      </c>
      <c r="P38" s="240" t="s">
        <v>189</v>
      </c>
      <c r="Q38" s="195"/>
      <c r="R38" s="195"/>
      <c r="S38" s="195"/>
      <c r="T38" s="195"/>
      <c r="U38" s="19"/>
      <c r="V38" s="19"/>
      <c r="W38" s="19"/>
      <c r="X38" s="19"/>
      <c r="Y38" s="19"/>
    </row>
    <row r="39" spans="1:25" ht="33.75" customHeight="1">
      <c r="A39" s="190">
        <v>34</v>
      </c>
      <c r="B39" s="434"/>
      <c r="C39" s="189" t="s">
        <v>26</v>
      </c>
      <c r="D39" s="231">
        <v>667</v>
      </c>
      <c r="E39" s="231">
        <v>667</v>
      </c>
      <c r="F39" s="231">
        <v>0</v>
      </c>
      <c r="G39" s="231">
        <f t="shared" si="5"/>
        <v>667</v>
      </c>
      <c r="H39" s="228">
        <f t="shared" si="6"/>
        <v>100</v>
      </c>
      <c r="I39" s="229">
        <f t="shared" si="7"/>
        <v>667</v>
      </c>
      <c r="J39" s="228">
        <f t="shared" si="8"/>
        <v>100</v>
      </c>
      <c r="K39" s="229">
        <v>667</v>
      </c>
      <c r="L39" s="229">
        <v>0</v>
      </c>
      <c r="M39" s="238">
        <f t="shared" si="9"/>
        <v>100</v>
      </c>
      <c r="N39" s="245"/>
      <c r="O39" s="236">
        <v>651</v>
      </c>
      <c r="P39" s="235">
        <v>44082</v>
      </c>
      <c r="Q39" s="195"/>
      <c r="R39" s="195"/>
      <c r="S39" s="195"/>
      <c r="T39" s="195"/>
      <c r="U39" s="19"/>
      <c r="V39" s="19"/>
      <c r="W39" s="19"/>
      <c r="X39" s="19"/>
      <c r="Y39" s="19"/>
    </row>
    <row r="40" spans="1:25" ht="27.95" customHeight="1">
      <c r="A40" s="190">
        <v>35</v>
      </c>
      <c r="B40" s="434"/>
      <c r="C40" s="189" t="s">
        <v>25</v>
      </c>
      <c r="D40" s="231">
        <v>2058</v>
      </c>
      <c r="E40" s="231">
        <v>2058</v>
      </c>
      <c r="F40" s="231">
        <v>0</v>
      </c>
      <c r="G40" s="231">
        <f t="shared" si="5"/>
        <v>2058</v>
      </c>
      <c r="H40" s="228">
        <f t="shared" si="6"/>
        <v>100</v>
      </c>
      <c r="I40" s="229">
        <f t="shared" si="7"/>
        <v>2058</v>
      </c>
      <c r="J40" s="228">
        <f t="shared" si="8"/>
        <v>100</v>
      </c>
      <c r="K40" s="229">
        <v>2058</v>
      </c>
      <c r="L40" s="229">
        <v>0</v>
      </c>
      <c r="M40" s="238">
        <f t="shared" si="9"/>
        <v>100</v>
      </c>
      <c r="N40" s="245"/>
      <c r="O40" s="241">
        <v>2058</v>
      </c>
      <c r="P40" s="240">
        <v>44013</v>
      </c>
      <c r="Q40" s="195"/>
      <c r="R40" s="195"/>
      <c r="S40" s="195"/>
      <c r="T40" s="195"/>
      <c r="U40" s="19"/>
      <c r="V40" s="19"/>
      <c r="W40" s="19"/>
      <c r="X40" s="19"/>
      <c r="Y40" s="19"/>
    </row>
    <row r="41" spans="1:25" ht="27.95" customHeight="1">
      <c r="A41" s="190">
        <v>36</v>
      </c>
      <c r="B41" s="434"/>
      <c r="C41" s="189" t="s">
        <v>24</v>
      </c>
      <c r="D41" s="231">
        <v>178</v>
      </c>
      <c r="E41" s="231">
        <v>178</v>
      </c>
      <c r="F41" s="231">
        <v>0</v>
      </c>
      <c r="G41" s="231">
        <f t="shared" si="5"/>
        <v>178</v>
      </c>
      <c r="H41" s="228">
        <f t="shared" si="6"/>
        <v>100</v>
      </c>
      <c r="I41" s="229">
        <f t="shared" si="7"/>
        <v>178</v>
      </c>
      <c r="J41" s="228">
        <f t="shared" si="8"/>
        <v>100</v>
      </c>
      <c r="K41" s="229">
        <v>178</v>
      </c>
      <c r="L41" s="229">
        <v>0</v>
      </c>
      <c r="M41" s="238">
        <f t="shared" si="9"/>
        <v>100</v>
      </c>
      <c r="N41" s="245"/>
      <c r="O41" s="236">
        <v>178</v>
      </c>
      <c r="P41" s="235">
        <v>44190</v>
      </c>
      <c r="Q41" s="195"/>
      <c r="R41" s="195"/>
      <c r="S41" s="195"/>
      <c r="T41" s="195"/>
      <c r="U41" s="19"/>
      <c r="V41" s="19"/>
      <c r="W41" s="19"/>
      <c r="X41" s="19"/>
      <c r="Y41" s="19"/>
    </row>
    <row r="42" spans="1:25" ht="27.95" customHeight="1">
      <c r="A42" s="190">
        <v>37</v>
      </c>
      <c r="B42" s="434"/>
      <c r="C42" s="189" t="s">
        <v>23</v>
      </c>
      <c r="D42" s="231">
        <v>77</v>
      </c>
      <c r="E42" s="231">
        <v>77</v>
      </c>
      <c r="F42" s="231">
        <v>0</v>
      </c>
      <c r="G42" s="231">
        <f t="shared" si="5"/>
        <v>77</v>
      </c>
      <c r="H42" s="228">
        <f t="shared" si="6"/>
        <v>100</v>
      </c>
      <c r="I42" s="229">
        <f t="shared" si="7"/>
        <v>77</v>
      </c>
      <c r="J42" s="228">
        <f t="shared" si="8"/>
        <v>100</v>
      </c>
      <c r="K42" s="229">
        <v>77</v>
      </c>
      <c r="L42" s="229">
        <v>0</v>
      </c>
      <c r="M42" s="238">
        <f t="shared" si="9"/>
        <v>100</v>
      </c>
      <c r="N42" s="245"/>
      <c r="O42" s="241">
        <v>76</v>
      </c>
      <c r="P42" s="240">
        <v>43577</v>
      </c>
      <c r="Q42" s="195"/>
      <c r="R42" s="195"/>
      <c r="S42" s="195"/>
      <c r="T42" s="195"/>
      <c r="U42" s="19"/>
      <c r="V42" s="19"/>
      <c r="W42" s="19"/>
      <c r="X42" s="19"/>
      <c r="Y42" s="19"/>
    </row>
    <row r="43" spans="1:25" ht="27.95" customHeight="1">
      <c r="A43" s="190">
        <v>38</v>
      </c>
      <c r="B43" s="434"/>
      <c r="C43" s="189" t="s">
        <v>22</v>
      </c>
      <c r="D43" s="231">
        <v>66</v>
      </c>
      <c r="E43" s="231">
        <v>66</v>
      </c>
      <c r="F43" s="231">
        <v>0</v>
      </c>
      <c r="G43" s="231">
        <f t="shared" si="5"/>
        <v>66</v>
      </c>
      <c r="H43" s="228">
        <f t="shared" si="6"/>
        <v>100</v>
      </c>
      <c r="I43" s="229">
        <f t="shared" si="7"/>
        <v>66</v>
      </c>
      <c r="J43" s="228">
        <f t="shared" si="8"/>
        <v>100</v>
      </c>
      <c r="K43" s="229">
        <v>66</v>
      </c>
      <c r="L43" s="229">
        <v>0</v>
      </c>
      <c r="M43" s="238">
        <f t="shared" si="9"/>
        <v>100</v>
      </c>
      <c r="N43" s="245"/>
      <c r="O43" s="236">
        <v>64</v>
      </c>
      <c r="P43" s="235">
        <v>43679</v>
      </c>
      <c r="Q43" s="195"/>
      <c r="R43" s="195"/>
      <c r="S43" s="195"/>
      <c r="T43" s="195"/>
      <c r="U43" s="19"/>
      <c r="V43" s="19"/>
      <c r="W43" s="19"/>
      <c r="X43" s="19"/>
      <c r="Y43" s="19"/>
    </row>
    <row r="44" spans="1:25" ht="27.95" customHeight="1">
      <c r="A44" s="190">
        <v>39</v>
      </c>
      <c r="B44" s="434"/>
      <c r="C44" s="189" t="s">
        <v>21</v>
      </c>
      <c r="D44" s="231">
        <v>172</v>
      </c>
      <c r="E44" s="231">
        <v>172</v>
      </c>
      <c r="F44" s="231">
        <v>0</v>
      </c>
      <c r="G44" s="231">
        <f t="shared" si="5"/>
        <v>172</v>
      </c>
      <c r="H44" s="228">
        <f t="shared" si="6"/>
        <v>100</v>
      </c>
      <c r="I44" s="229">
        <f t="shared" si="7"/>
        <v>172</v>
      </c>
      <c r="J44" s="228">
        <f t="shared" si="8"/>
        <v>100</v>
      </c>
      <c r="K44" s="229">
        <v>172</v>
      </c>
      <c r="L44" s="229">
        <v>0</v>
      </c>
      <c r="M44" s="238">
        <f t="shared" si="9"/>
        <v>100</v>
      </c>
      <c r="N44" s="245"/>
      <c r="O44" s="241">
        <v>151</v>
      </c>
      <c r="P44" s="240">
        <v>44153</v>
      </c>
      <c r="Q44" s="195"/>
      <c r="R44" s="195"/>
      <c r="S44" s="195"/>
      <c r="T44" s="195"/>
      <c r="U44" s="19"/>
      <c r="V44" s="19"/>
      <c r="W44" s="19"/>
      <c r="X44" s="19"/>
      <c r="Y44" s="19"/>
    </row>
    <row r="45" spans="1:25" ht="27.95" customHeight="1">
      <c r="A45" s="190">
        <v>40</v>
      </c>
      <c r="B45" s="434"/>
      <c r="C45" s="189" t="s">
        <v>20</v>
      </c>
      <c r="D45" s="231">
        <v>739</v>
      </c>
      <c r="E45" s="231">
        <v>739</v>
      </c>
      <c r="F45" s="231">
        <v>0</v>
      </c>
      <c r="G45" s="231">
        <f t="shared" si="5"/>
        <v>739</v>
      </c>
      <c r="H45" s="228">
        <f t="shared" si="6"/>
        <v>100</v>
      </c>
      <c r="I45" s="229">
        <f t="shared" si="7"/>
        <v>739</v>
      </c>
      <c r="J45" s="228">
        <f t="shared" si="8"/>
        <v>100</v>
      </c>
      <c r="K45" s="229">
        <v>739</v>
      </c>
      <c r="L45" s="229">
        <v>0</v>
      </c>
      <c r="M45" s="238">
        <f t="shared" si="9"/>
        <v>100</v>
      </c>
      <c r="N45" s="245"/>
      <c r="O45" s="236">
        <v>745</v>
      </c>
      <c r="P45" s="235">
        <v>44223</v>
      </c>
      <c r="Q45" s="195"/>
      <c r="R45" s="195"/>
      <c r="S45" s="195"/>
      <c r="T45" s="195"/>
      <c r="U45" s="19"/>
      <c r="V45" s="19"/>
      <c r="W45" s="19"/>
      <c r="X45" s="19"/>
      <c r="Y45" s="19"/>
    </row>
    <row r="46" spans="1:25" ht="27.95" customHeight="1">
      <c r="A46" s="190">
        <v>41</v>
      </c>
      <c r="B46" s="434"/>
      <c r="C46" s="189" t="s">
        <v>18</v>
      </c>
      <c r="D46" s="231">
        <v>132</v>
      </c>
      <c r="E46" s="231">
        <v>132</v>
      </c>
      <c r="F46" s="231">
        <v>0</v>
      </c>
      <c r="G46" s="231">
        <f t="shared" si="5"/>
        <v>132</v>
      </c>
      <c r="H46" s="228">
        <f t="shared" si="6"/>
        <v>100</v>
      </c>
      <c r="I46" s="229">
        <f t="shared" si="7"/>
        <v>132</v>
      </c>
      <c r="J46" s="228">
        <f t="shared" si="8"/>
        <v>100</v>
      </c>
      <c r="K46" s="229">
        <v>132</v>
      </c>
      <c r="L46" s="229">
        <v>0</v>
      </c>
      <c r="M46" s="238">
        <f t="shared" si="9"/>
        <v>100</v>
      </c>
      <c r="N46" s="245"/>
      <c r="O46" s="241">
        <v>91</v>
      </c>
      <c r="P46" s="240">
        <v>44146</v>
      </c>
      <c r="Q46" s="195"/>
      <c r="R46" s="195"/>
      <c r="S46" s="195"/>
      <c r="T46" s="195"/>
      <c r="U46" s="19"/>
      <c r="V46" s="19"/>
      <c r="W46" s="19"/>
      <c r="X46" s="19"/>
      <c r="Y46" s="19"/>
    </row>
    <row r="47" spans="1:25" ht="27.95" customHeight="1">
      <c r="A47" s="190">
        <v>42</v>
      </c>
      <c r="B47" s="434"/>
      <c r="C47" s="189" t="s">
        <v>17</v>
      </c>
      <c r="D47" s="231">
        <v>327</v>
      </c>
      <c r="E47" s="231">
        <v>327</v>
      </c>
      <c r="F47" s="231">
        <v>0</v>
      </c>
      <c r="G47" s="231">
        <f t="shared" si="5"/>
        <v>327</v>
      </c>
      <c r="H47" s="228">
        <f t="shared" si="6"/>
        <v>100</v>
      </c>
      <c r="I47" s="229">
        <f t="shared" si="7"/>
        <v>327</v>
      </c>
      <c r="J47" s="228">
        <f t="shared" si="8"/>
        <v>100</v>
      </c>
      <c r="K47" s="229">
        <v>327</v>
      </c>
      <c r="L47" s="229">
        <v>0</v>
      </c>
      <c r="M47" s="238">
        <f t="shared" si="9"/>
        <v>100</v>
      </c>
      <c r="N47" s="245"/>
      <c r="O47" s="236">
        <v>335</v>
      </c>
      <c r="P47" s="235">
        <v>43592</v>
      </c>
      <c r="Q47" s="255"/>
      <c r="R47" s="255"/>
      <c r="S47" s="255"/>
      <c r="T47" s="255"/>
      <c r="U47" s="19"/>
      <c r="V47" s="19"/>
      <c r="W47" s="19"/>
      <c r="X47" s="19"/>
      <c r="Y47" s="19"/>
    </row>
    <row r="48" spans="1:25" ht="36.75" customHeight="1" thickBot="1">
      <c r="A48" s="254">
        <v>43</v>
      </c>
      <c r="B48" s="495"/>
      <c r="C48" s="253" t="s">
        <v>16</v>
      </c>
      <c r="D48" s="252">
        <v>986</v>
      </c>
      <c r="E48" s="252">
        <v>986</v>
      </c>
      <c r="F48" s="252">
        <v>0</v>
      </c>
      <c r="G48" s="252">
        <f t="shared" si="5"/>
        <v>986</v>
      </c>
      <c r="H48" s="251">
        <f t="shared" si="6"/>
        <v>100</v>
      </c>
      <c r="I48" s="250">
        <f t="shared" si="7"/>
        <v>986</v>
      </c>
      <c r="J48" s="249">
        <f t="shared" si="8"/>
        <v>100</v>
      </c>
      <c r="K48" s="248">
        <v>986</v>
      </c>
      <c r="L48" s="248">
        <v>0</v>
      </c>
      <c r="M48" s="247">
        <f t="shared" si="9"/>
        <v>100</v>
      </c>
      <c r="N48" s="245"/>
      <c r="O48" s="241">
        <v>965</v>
      </c>
      <c r="P48" s="240">
        <v>43752</v>
      </c>
      <c r="Q48" s="222">
        <f>SUM(D29:D48)</f>
        <v>45227</v>
      </c>
      <c r="R48" s="222">
        <f>SUM(G29:G48)</f>
        <v>45227</v>
      </c>
      <c r="S48" s="222">
        <f>SUM(I29:I48)</f>
        <v>45227</v>
      </c>
      <c r="T48" s="222">
        <f>SUM(K29:K48)</f>
        <v>45227</v>
      </c>
      <c r="U48" s="19"/>
      <c r="V48" s="19"/>
      <c r="W48" s="19"/>
      <c r="X48" s="19"/>
      <c r="Y48" s="19"/>
    </row>
    <row r="49" spans="1:25" ht="41.25" customHeight="1">
      <c r="A49" s="246">
        <v>44</v>
      </c>
      <c r="B49" s="446" t="s">
        <v>15</v>
      </c>
      <c r="C49" s="204" t="s">
        <v>15</v>
      </c>
      <c r="D49" s="239">
        <v>8105</v>
      </c>
      <c r="E49" s="239">
        <v>8105</v>
      </c>
      <c r="F49" s="239">
        <v>0</v>
      </c>
      <c r="G49" s="239">
        <f t="shared" si="5"/>
        <v>8105</v>
      </c>
      <c r="H49" s="228">
        <f t="shared" si="6"/>
        <v>100</v>
      </c>
      <c r="I49" s="229">
        <f t="shared" si="7"/>
        <v>8105</v>
      </c>
      <c r="J49" s="228">
        <f t="shared" si="8"/>
        <v>100</v>
      </c>
      <c r="K49" s="229">
        <v>8105</v>
      </c>
      <c r="L49" s="229">
        <v>0</v>
      </c>
      <c r="M49" s="238">
        <f t="shared" si="9"/>
        <v>100</v>
      </c>
      <c r="N49" s="225" t="s">
        <v>188</v>
      </c>
      <c r="O49" s="236">
        <v>6732</v>
      </c>
      <c r="P49" s="235">
        <v>43805</v>
      </c>
      <c r="Q49" s="234"/>
      <c r="R49" s="234"/>
      <c r="S49" s="234"/>
      <c r="T49" s="234"/>
      <c r="U49" s="19"/>
      <c r="V49" s="19"/>
      <c r="W49" s="19"/>
      <c r="X49" s="19"/>
      <c r="Y49" s="19"/>
    </row>
    <row r="50" spans="1:25" ht="27.95" customHeight="1">
      <c r="A50" s="175">
        <v>45</v>
      </c>
      <c r="B50" s="446"/>
      <c r="C50" s="189" t="s">
        <v>14</v>
      </c>
      <c r="D50" s="231">
        <v>1708</v>
      </c>
      <c r="E50" s="231">
        <v>1708</v>
      </c>
      <c r="F50" s="231">
        <v>0</v>
      </c>
      <c r="G50" s="231">
        <f t="shared" si="5"/>
        <v>1708</v>
      </c>
      <c r="H50" s="228">
        <f t="shared" si="6"/>
        <v>100</v>
      </c>
      <c r="I50" s="229">
        <f t="shared" si="7"/>
        <v>1708</v>
      </c>
      <c r="J50" s="228">
        <f t="shared" si="8"/>
        <v>100</v>
      </c>
      <c r="K50" s="229">
        <v>1708</v>
      </c>
      <c r="L50" s="229">
        <v>0</v>
      </c>
      <c r="M50" s="238">
        <f t="shared" si="9"/>
        <v>100</v>
      </c>
      <c r="N50" s="245"/>
      <c r="O50" s="241">
        <v>0</v>
      </c>
      <c r="P50" s="240"/>
      <c r="Q50" s="234"/>
      <c r="R50" s="234"/>
      <c r="S50" s="234"/>
      <c r="T50" s="234"/>
      <c r="U50" s="19"/>
      <c r="V50" s="19"/>
      <c r="W50" s="19"/>
      <c r="X50" s="19"/>
      <c r="Y50" s="19"/>
    </row>
    <row r="51" spans="1:25" ht="27.95" customHeight="1">
      <c r="A51" s="175">
        <v>46</v>
      </c>
      <c r="B51" s="446"/>
      <c r="C51" s="189" t="s">
        <v>13</v>
      </c>
      <c r="D51" s="239">
        <v>222</v>
      </c>
      <c r="E51" s="239">
        <v>222</v>
      </c>
      <c r="F51" s="239">
        <v>0</v>
      </c>
      <c r="G51" s="231">
        <f t="shared" si="5"/>
        <v>222</v>
      </c>
      <c r="H51" s="228">
        <f t="shared" si="6"/>
        <v>100</v>
      </c>
      <c r="I51" s="229">
        <f t="shared" si="7"/>
        <v>222</v>
      </c>
      <c r="J51" s="228">
        <f t="shared" si="8"/>
        <v>100</v>
      </c>
      <c r="K51" s="229">
        <v>222</v>
      </c>
      <c r="L51" s="229">
        <v>0</v>
      </c>
      <c r="M51" s="238">
        <f t="shared" si="9"/>
        <v>100</v>
      </c>
      <c r="N51" s="245"/>
      <c r="O51" s="236">
        <v>0</v>
      </c>
      <c r="P51" s="235"/>
      <c r="Q51" s="234"/>
      <c r="R51" s="234"/>
      <c r="S51" s="234"/>
      <c r="T51" s="234"/>
      <c r="U51" s="19"/>
      <c r="V51" s="19"/>
      <c r="W51" s="19"/>
      <c r="X51" s="19"/>
      <c r="Y51" s="19"/>
    </row>
    <row r="52" spans="1:25" ht="55.5" customHeight="1">
      <c r="A52" s="175">
        <v>47</v>
      </c>
      <c r="B52" s="446"/>
      <c r="C52" s="189" t="s">
        <v>12</v>
      </c>
      <c r="D52" s="231">
        <v>3033</v>
      </c>
      <c r="E52" s="231">
        <v>3033</v>
      </c>
      <c r="F52" s="231">
        <v>0</v>
      </c>
      <c r="G52" s="231">
        <f t="shared" si="5"/>
        <v>3033</v>
      </c>
      <c r="H52" s="228">
        <f t="shared" si="6"/>
        <v>100</v>
      </c>
      <c r="I52" s="229">
        <f t="shared" si="7"/>
        <v>3033</v>
      </c>
      <c r="J52" s="228">
        <f t="shared" si="8"/>
        <v>100</v>
      </c>
      <c r="K52" s="229">
        <v>3033</v>
      </c>
      <c r="L52" s="229">
        <v>0</v>
      </c>
      <c r="M52" s="238">
        <f t="shared" si="9"/>
        <v>100</v>
      </c>
      <c r="N52" s="225" t="s">
        <v>187</v>
      </c>
      <c r="O52" s="241">
        <v>2772</v>
      </c>
      <c r="P52" s="240">
        <v>44034</v>
      </c>
      <c r="Q52" s="234"/>
      <c r="R52" s="234"/>
      <c r="S52" s="234"/>
      <c r="T52" s="234"/>
      <c r="U52" s="19"/>
      <c r="V52" s="19"/>
      <c r="W52" s="19"/>
      <c r="X52" s="19"/>
      <c r="Y52" s="19"/>
    </row>
    <row r="53" spans="1:25" ht="27.95" customHeight="1">
      <c r="A53" s="175">
        <v>48</v>
      </c>
      <c r="B53" s="446"/>
      <c r="C53" s="189" t="s">
        <v>11</v>
      </c>
      <c r="D53" s="231">
        <v>90</v>
      </c>
      <c r="E53" s="231">
        <v>90</v>
      </c>
      <c r="F53" s="231">
        <v>0</v>
      </c>
      <c r="G53" s="231">
        <f t="shared" si="5"/>
        <v>90</v>
      </c>
      <c r="H53" s="228">
        <f t="shared" si="6"/>
        <v>100</v>
      </c>
      <c r="I53" s="229">
        <f t="shared" si="7"/>
        <v>90</v>
      </c>
      <c r="J53" s="228">
        <f t="shared" si="8"/>
        <v>100</v>
      </c>
      <c r="K53" s="229">
        <v>90</v>
      </c>
      <c r="L53" s="229">
        <v>0</v>
      </c>
      <c r="M53" s="238">
        <f t="shared" si="9"/>
        <v>100</v>
      </c>
      <c r="N53" s="237"/>
      <c r="O53" s="236">
        <v>90</v>
      </c>
      <c r="P53" s="235">
        <v>44218</v>
      </c>
      <c r="Q53" s="234"/>
      <c r="R53" s="234"/>
      <c r="S53" s="234"/>
      <c r="T53" s="234"/>
      <c r="U53" s="19"/>
      <c r="V53" s="19"/>
      <c r="W53" s="19"/>
      <c r="X53" s="19"/>
      <c r="Y53" s="19"/>
    </row>
    <row r="54" spans="1:25" ht="27.95" customHeight="1">
      <c r="A54" s="175">
        <v>49</v>
      </c>
      <c r="B54" s="446"/>
      <c r="C54" s="189" t="s">
        <v>10</v>
      </c>
      <c r="D54" s="231">
        <v>1331</v>
      </c>
      <c r="E54" s="231">
        <v>1331</v>
      </c>
      <c r="F54" s="231">
        <v>0</v>
      </c>
      <c r="G54" s="231">
        <f t="shared" si="5"/>
        <v>1331</v>
      </c>
      <c r="H54" s="228">
        <f t="shared" si="6"/>
        <v>100</v>
      </c>
      <c r="I54" s="229">
        <f t="shared" si="7"/>
        <v>1331</v>
      </c>
      <c r="J54" s="228">
        <f t="shared" si="8"/>
        <v>100</v>
      </c>
      <c r="K54" s="229">
        <v>1331</v>
      </c>
      <c r="L54" s="229">
        <v>0</v>
      </c>
      <c r="M54" s="238">
        <f t="shared" si="9"/>
        <v>100</v>
      </c>
      <c r="N54" s="237"/>
      <c r="O54" s="241">
        <v>1165</v>
      </c>
      <c r="P54" s="240">
        <v>44020</v>
      </c>
      <c r="Q54" s="234"/>
      <c r="R54" s="234"/>
      <c r="S54" s="234"/>
      <c r="T54" s="234"/>
      <c r="U54" s="43"/>
      <c r="V54" s="43"/>
      <c r="W54" s="43"/>
      <c r="X54" s="43"/>
      <c r="Y54" s="43"/>
    </row>
    <row r="55" spans="1:25" ht="27.95" customHeight="1">
      <c r="A55" s="175">
        <v>50</v>
      </c>
      <c r="B55" s="446"/>
      <c r="C55" s="189" t="s">
        <v>9</v>
      </c>
      <c r="D55" s="231">
        <v>337</v>
      </c>
      <c r="E55" s="231">
        <v>337</v>
      </c>
      <c r="F55" s="231">
        <v>0</v>
      </c>
      <c r="G55" s="231">
        <f t="shared" si="5"/>
        <v>337</v>
      </c>
      <c r="H55" s="228">
        <f t="shared" si="6"/>
        <v>100</v>
      </c>
      <c r="I55" s="229">
        <f t="shared" si="7"/>
        <v>337</v>
      </c>
      <c r="J55" s="228">
        <f t="shared" si="8"/>
        <v>100</v>
      </c>
      <c r="K55" s="229">
        <v>337</v>
      </c>
      <c r="L55" s="229">
        <v>0</v>
      </c>
      <c r="M55" s="238">
        <f t="shared" si="9"/>
        <v>100</v>
      </c>
      <c r="N55" s="237"/>
      <c r="O55" s="236">
        <v>0</v>
      </c>
      <c r="P55" s="235"/>
      <c r="Q55" s="234"/>
      <c r="R55" s="234"/>
      <c r="S55" s="234"/>
      <c r="T55" s="234"/>
      <c r="U55" s="19"/>
      <c r="V55" s="19"/>
      <c r="W55" s="19"/>
      <c r="X55" s="19"/>
      <c r="Y55" s="19"/>
    </row>
    <row r="56" spans="1:25" ht="27.95" customHeight="1">
      <c r="A56" s="175">
        <v>51</v>
      </c>
      <c r="B56" s="446"/>
      <c r="C56" s="184" t="s">
        <v>8</v>
      </c>
      <c r="D56" s="231">
        <v>914</v>
      </c>
      <c r="E56" s="231">
        <v>914</v>
      </c>
      <c r="F56" s="231">
        <v>0</v>
      </c>
      <c r="G56" s="231">
        <f t="shared" si="5"/>
        <v>914</v>
      </c>
      <c r="H56" s="228">
        <f t="shared" si="6"/>
        <v>100</v>
      </c>
      <c r="I56" s="229">
        <f t="shared" si="7"/>
        <v>914</v>
      </c>
      <c r="J56" s="228">
        <f t="shared" si="8"/>
        <v>100</v>
      </c>
      <c r="K56" s="229">
        <v>914</v>
      </c>
      <c r="L56" s="229">
        <v>0</v>
      </c>
      <c r="M56" s="238">
        <f t="shared" si="9"/>
        <v>100</v>
      </c>
      <c r="N56" s="244" t="s">
        <v>186</v>
      </c>
      <c r="O56" s="241">
        <v>693</v>
      </c>
      <c r="P56" s="240">
        <v>43630</v>
      </c>
      <c r="Q56" s="234"/>
      <c r="R56" s="234"/>
      <c r="S56" s="234"/>
      <c r="T56" s="234"/>
      <c r="U56" s="19"/>
      <c r="V56" s="19"/>
      <c r="W56" s="19"/>
      <c r="X56" s="19"/>
      <c r="Y56" s="19"/>
    </row>
    <row r="57" spans="1:25" ht="27.95" customHeight="1">
      <c r="A57" s="175">
        <v>52</v>
      </c>
      <c r="B57" s="446"/>
      <c r="C57" s="184" t="s">
        <v>7</v>
      </c>
      <c r="D57" s="231">
        <v>2303</v>
      </c>
      <c r="E57" s="243">
        <v>2303</v>
      </c>
      <c r="F57" s="231">
        <v>0</v>
      </c>
      <c r="G57" s="231">
        <f t="shared" si="5"/>
        <v>2303</v>
      </c>
      <c r="H57" s="228">
        <f t="shared" si="6"/>
        <v>100</v>
      </c>
      <c r="I57" s="229">
        <f t="shared" si="7"/>
        <v>2292</v>
      </c>
      <c r="J57" s="228">
        <f t="shared" si="8"/>
        <v>99.522362136343901</v>
      </c>
      <c r="K57" s="242">
        <v>2292</v>
      </c>
      <c r="L57" s="229">
        <v>0</v>
      </c>
      <c r="M57" s="238">
        <f t="shared" si="9"/>
        <v>99.522362136343901</v>
      </c>
      <c r="N57" s="237"/>
      <c r="O57" s="236">
        <v>0</v>
      </c>
      <c r="P57" s="235"/>
      <c r="Q57" s="234"/>
      <c r="R57" s="234"/>
      <c r="S57" s="234"/>
      <c r="T57" s="234"/>
      <c r="U57" s="19"/>
      <c r="V57" s="19"/>
      <c r="W57" s="19"/>
      <c r="X57" s="19"/>
      <c r="Y57" s="19"/>
    </row>
    <row r="58" spans="1:25" ht="27.95" customHeight="1">
      <c r="A58" s="175">
        <v>53</v>
      </c>
      <c r="B58" s="446"/>
      <c r="C58" s="184" t="s">
        <v>6</v>
      </c>
      <c r="D58" s="231">
        <v>462</v>
      </c>
      <c r="E58" s="229">
        <v>462</v>
      </c>
      <c r="F58" s="231">
        <v>0</v>
      </c>
      <c r="G58" s="231">
        <f t="shared" si="5"/>
        <v>462</v>
      </c>
      <c r="H58" s="228">
        <f t="shared" si="6"/>
        <v>100</v>
      </c>
      <c r="I58" s="229">
        <f t="shared" si="7"/>
        <v>462</v>
      </c>
      <c r="J58" s="228">
        <f t="shared" si="8"/>
        <v>100</v>
      </c>
      <c r="K58" s="229">
        <v>462</v>
      </c>
      <c r="L58" s="229">
        <v>0</v>
      </c>
      <c r="M58" s="238">
        <f t="shared" si="9"/>
        <v>100</v>
      </c>
      <c r="N58" s="237"/>
      <c r="O58" s="241">
        <v>0</v>
      </c>
      <c r="P58" s="240"/>
      <c r="Q58" s="234"/>
      <c r="R58" s="234"/>
      <c r="S58" s="234"/>
      <c r="T58" s="234"/>
      <c r="U58" s="19"/>
      <c r="V58" s="19"/>
      <c r="W58" s="19"/>
      <c r="X58" s="19"/>
      <c r="Y58" s="19"/>
    </row>
    <row r="59" spans="1:25" ht="27.95" customHeight="1">
      <c r="A59" s="175">
        <v>54</v>
      </c>
      <c r="B59" s="446"/>
      <c r="C59" s="184" t="s">
        <v>5</v>
      </c>
      <c r="D59" s="231">
        <v>852</v>
      </c>
      <c r="E59" s="239">
        <v>852</v>
      </c>
      <c r="F59" s="231">
        <v>0</v>
      </c>
      <c r="G59" s="231">
        <f t="shared" si="5"/>
        <v>852</v>
      </c>
      <c r="H59" s="228">
        <f t="shared" si="6"/>
        <v>100</v>
      </c>
      <c r="I59" s="229">
        <f t="shared" si="7"/>
        <v>852</v>
      </c>
      <c r="J59" s="228">
        <f t="shared" si="8"/>
        <v>100</v>
      </c>
      <c r="K59" s="229">
        <v>852</v>
      </c>
      <c r="L59" s="229">
        <v>0</v>
      </c>
      <c r="M59" s="238">
        <f t="shared" si="9"/>
        <v>100</v>
      </c>
      <c r="N59" s="237"/>
      <c r="O59" s="236">
        <v>323</v>
      </c>
      <c r="P59" s="235">
        <v>43853</v>
      </c>
      <c r="Q59" s="234"/>
      <c r="R59" s="234"/>
      <c r="S59" s="234"/>
      <c r="T59" s="234"/>
    </row>
    <row r="60" spans="1:25" ht="43.5" customHeight="1" thickBot="1">
      <c r="A60" s="233">
        <v>55</v>
      </c>
      <c r="B60" s="446"/>
      <c r="C60" s="184" t="s">
        <v>4</v>
      </c>
      <c r="D60" s="232">
        <v>209</v>
      </c>
      <c r="E60" s="232">
        <v>209</v>
      </c>
      <c r="F60" s="232">
        <v>0</v>
      </c>
      <c r="G60" s="231">
        <f t="shared" si="5"/>
        <v>209</v>
      </c>
      <c r="H60" s="230">
        <f t="shared" si="6"/>
        <v>100</v>
      </c>
      <c r="I60" s="229">
        <f t="shared" si="7"/>
        <v>209</v>
      </c>
      <c r="J60" s="228">
        <f t="shared" si="8"/>
        <v>100</v>
      </c>
      <c r="K60" s="227">
        <v>209</v>
      </c>
      <c r="L60" s="227">
        <v>0</v>
      </c>
      <c r="M60" s="226">
        <f t="shared" si="9"/>
        <v>100</v>
      </c>
      <c r="N60" s="225" t="s">
        <v>185</v>
      </c>
      <c r="O60" s="224">
        <v>178</v>
      </c>
      <c r="P60" s="223">
        <v>44235</v>
      </c>
      <c r="Q60" s="222">
        <f>SUM(D49:D60)</f>
        <v>19566</v>
      </c>
      <c r="R60" s="222">
        <f>SUM(G49:G60)</f>
        <v>19566</v>
      </c>
      <c r="S60" s="222">
        <f>SUM(I49:I60)</f>
        <v>19555</v>
      </c>
      <c r="T60" s="222">
        <f>SUM(K49:K60)</f>
        <v>19555</v>
      </c>
    </row>
    <row r="61" spans="1:25" ht="39" customHeight="1" thickBot="1">
      <c r="A61" s="489" t="s">
        <v>3</v>
      </c>
      <c r="B61" s="490"/>
      <c r="C61" s="491"/>
      <c r="D61" s="221">
        <f>SUM(D6:D60)</f>
        <v>153932</v>
      </c>
      <c r="E61" s="221">
        <f>SUM(E6:E60)</f>
        <v>153932</v>
      </c>
      <c r="F61" s="221">
        <f>SUM(F6:F60)</f>
        <v>0</v>
      </c>
      <c r="G61" s="221">
        <f>SUM(G6:G60)</f>
        <v>153932</v>
      </c>
      <c r="H61" s="220">
        <f t="shared" si="6"/>
        <v>100</v>
      </c>
      <c r="I61" s="221">
        <f>SUM(I6:I60)</f>
        <v>153921</v>
      </c>
      <c r="J61" s="220">
        <f t="shared" si="8"/>
        <v>99.992853987475002</v>
      </c>
      <c r="K61" s="221">
        <f>SUM(K6:K60)</f>
        <v>153893</v>
      </c>
      <c r="L61" s="221">
        <f>SUM(L6:L60)</f>
        <v>28</v>
      </c>
      <c r="M61" s="220">
        <f t="shared" si="9"/>
        <v>99.974664137411324</v>
      </c>
      <c r="N61" s="219"/>
    </row>
    <row r="62" spans="1:25" ht="35.1" customHeight="1">
      <c r="A62" s="218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</row>
    <row r="63" spans="1:25" ht="25.5" customHeight="1">
      <c r="A63" s="218"/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492" t="s">
        <v>2</v>
      </c>
      <c r="N63" s="492"/>
    </row>
    <row r="64" spans="1:25" ht="17.25" customHeight="1">
      <c r="A64" s="218"/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492" t="s">
        <v>1</v>
      </c>
      <c r="N64" s="492"/>
    </row>
    <row r="65" spans="13:14" ht="15.75">
      <c r="M65" s="492" t="s">
        <v>0</v>
      </c>
      <c r="N65" s="492"/>
    </row>
  </sheetData>
  <mergeCells count="23">
    <mergeCell ref="A61:C61"/>
    <mergeCell ref="M63:N63"/>
    <mergeCell ref="M64:N64"/>
    <mergeCell ref="M65:N65"/>
    <mergeCell ref="O4:P4"/>
    <mergeCell ref="B6:B22"/>
    <mergeCell ref="B29:B48"/>
    <mergeCell ref="B49:B60"/>
    <mergeCell ref="V8:Y8"/>
    <mergeCell ref="V13:Y13"/>
    <mergeCell ref="V18:Y18"/>
    <mergeCell ref="B23:B28"/>
    <mergeCell ref="V23:Y23"/>
    <mergeCell ref="A1:N1"/>
    <mergeCell ref="A2:N2"/>
    <mergeCell ref="V3:Y3"/>
    <mergeCell ref="A4:A5"/>
    <mergeCell ref="B4:B5"/>
    <mergeCell ref="C4:C5"/>
    <mergeCell ref="D4:H4"/>
    <mergeCell ref="I4:J4"/>
    <mergeCell ref="K4:M4"/>
    <mergeCell ref="N4:N5"/>
  </mergeCells>
  <pageMargins left="0.9055118110236221" right="0" top="0.55118110236220474" bottom="0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5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J6" sqref="J6"/>
    </sheetView>
  </sheetViews>
  <sheetFormatPr defaultRowHeight="15"/>
  <cols>
    <col min="1" max="1" width="7.42578125" style="1" customWidth="1"/>
    <col min="2" max="2" width="8.28515625" style="1" customWidth="1"/>
    <col min="3" max="3" width="26.85546875" style="1" customWidth="1"/>
    <col min="4" max="4" width="16.85546875" style="1" customWidth="1"/>
    <col min="5" max="5" width="16.7109375" style="1" hidden="1" customWidth="1"/>
    <col min="6" max="6" width="16.5703125" style="1" customWidth="1"/>
    <col min="7" max="7" width="16.42578125" style="1" customWidth="1"/>
    <col min="8" max="8" width="16" style="1" customWidth="1"/>
    <col min="9" max="9" width="15.5703125" style="1" customWidth="1"/>
    <col min="10" max="10" width="35.140625" style="1" customWidth="1"/>
    <col min="11" max="11" width="12.7109375" style="1" hidden="1" customWidth="1"/>
    <col min="12" max="12" width="11.5703125" style="1" hidden="1" customWidth="1"/>
    <col min="13" max="13" width="12.42578125" style="1" hidden="1" customWidth="1"/>
    <col min="14" max="14" width="14.7109375" style="1" hidden="1" customWidth="1"/>
    <col min="15" max="15" width="9.5703125" style="1" customWidth="1"/>
    <col min="16" max="18" width="10" style="1" customWidth="1"/>
    <col min="19" max="19" width="14.7109375" style="1" customWidth="1"/>
    <col min="20" max="20" width="8.140625" style="2" customWidth="1"/>
    <col min="21" max="21" width="24.85546875" customWidth="1"/>
    <col min="22" max="22" width="11.7109375" customWidth="1"/>
    <col min="23" max="23" width="11" customWidth="1"/>
    <col min="24" max="24" width="11.85546875" customWidth="1"/>
    <col min="25" max="25" width="11" customWidth="1"/>
    <col min="26" max="16384" width="9.140625" style="1"/>
  </cols>
  <sheetData>
    <row r="1" spans="1:25" ht="43.5" customHeight="1" thickBot="1">
      <c r="A1" s="511" t="s">
        <v>94</v>
      </c>
      <c r="B1" s="511"/>
      <c r="C1" s="511"/>
      <c r="D1" s="511"/>
      <c r="E1" s="511"/>
      <c r="F1" s="511"/>
      <c r="G1" s="511"/>
      <c r="H1" s="511"/>
      <c r="I1" s="511"/>
      <c r="J1" s="511"/>
      <c r="T1" s="3"/>
    </row>
    <row r="2" spans="1:25" ht="27.75" customHeight="1">
      <c r="A2" s="512" t="s">
        <v>93</v>
      </c>
      <c r="B2" s="513" t="s">
        <v>92</v>
      </c>
      <c r="C2" s="514" t="s">
        <v>91</v>
      </c>
      <c r="D2" s="516" t="s">
        <v>90</v>
      </c>
      <c r="E2" s="517"/>
      <c r="F2" s="517"/>
      <c r="G2" s="517"/>
      <c r="H2" s="517"/>
      <c r="I2" s="518" t="s">
        <v>95</v>
      </c>
      <c r="J2" s="520" t="s">
        <v>89</v>
      </c>
      <c r="K2" s="509" t="s">
        <v>88</v>
      </c>
      <c r="L2" s="509"/>
      <c r="M2" s="509"/>
      <c r="N2" s="387"/>
      <c r="O2" s="81"/>
      <c r="P2" s="81"/>
      <c r="Q2" s="81"/>
      <c r="R2" s="81"/>
      <c r="S2" s="81"/>
      <c r="T2" s="80"/>
    </row>
    <row r="3" spans="1:25" ht="137.25" customHeight="1" thickBot="1">
      <c r="A3" s="458"/>
      <c r="B3" s="460"/>
      <c r="C3" s="515"/>
      <c r="D3" s="79" t="s">
        <v>87</v>
      </c>
      <c r="E3" s="78" t="s">
        <v>86</v>
      </c>
      <c r="F3" s="77" t="s">
        <v>85</v>
      </c>
      <c r="G3" s="77" t="s">
        <v>84</v>
      </c>
      <c r="H3" s="77" t="s">
        <v>83</v>
      </c>
      <c r="I3" s="519"/>
      <c r="J3" s="521"/>
      <c r="K3" s="74" t="s">
        <v>82</v>
      </c>
      <c r="L3" s="74" t="s">
        <v>81</v>
      </c>
      <c r="M3" s="74" t="s">
        <v>80</v>
      </c>
      <c r="N3" s="76" t="s">
        <v>79</v>
      </c>
      <c r="O3" s="75"/>
      <c r="P3" s="75"/>
      <c r="Q3" s="75"/>
      <c r="R3" s="75"/>
      <c r="S3" s="74" t="s">
        <v>78</v>
      </c>
      <c r="T3" s="73"/>
      <c r="U3" s="1"/>
      <c r="V3" s="381" t="s">
        <v>77</v>
      </c>
      <c r="W3" s="382"/>
      <c r="X3" s="382"/>
      <c r="Y3" s="383"/>
    </row>
    <row r="4" spans="1:25" s="18" customFormat="1" ht="20.100000000000001" customHeight="1">
      <c r="A4" s="72">
        <v>1</v>
      </c>
      <c r="B4" s="510" t="s">
        <v>76</v>
      </c>
      <c r="C4" s="71" t="s">
        <v>75</v>
      </c>
      <c r="D4" s="70">
        <v>340435</v>
      </c>
      <c r="E4" s="69">
        <v>340435</v>
      </c>
      <c r="F4" s="69">
        <v>0</v>
      </c>
      <c r="G4" s="69">
        <f t="shared" ref="G4:G35" si="0">SUM(E4:F4)</f>
        <v>340435</v>
      </c>
      <c r="H4" s="68">
        <f t="shared" ref="H4:H35" si="1">(G4/D4)*100</f>
        <v>100</v>
      </c>
      <c r="I4" s="36">
        <f t="shared" ref="I4:I35" si="2">IF(H4&gt;=$S$4,100,(H4/$S$4)*100)</f>
        <v>100</v>
      </c>
      <c r="J4" s="67" t="s">
        <v>0</v>
      </c>
      <c r="K4" s="66" t="s">
        <v>74</v>
      </c>
      <c r="L4" s="26">
        <v>119352</v>
      </c>
      <c r="M4" s="25">
        <f t="shared" ref="M4:M35" si="3">SUM(K4:L4)</f>
        <v>119352</v>
      </c>
      <c r="N4" s="24" t="e">
        <f t="shared" ref="N4:N35" si="4">K4-E4</f>
        <v>#VALUE!</v>
      </c>
      <c r="O4" s="59"/>
      <c r="P4" s="20"/>
      <c r="Q4" s="20"/>
      <c r="R4" s="20"/>
      <c r="S4" s="65">
        <f>W5+(((X5-W5)/12)*8)</f>
        <v>86.666666666666671</v>
      </c>
      <c r="T4" s="64"/>
      <c r="V4" s="58">
        <v>2019</v>
      </c>
      <c r="W4" s="58">
        <v>2020</v>
      </c>
      <c r="X4" s="58">
        <v>2021</v>
      </c>
      <c r="Y4" s="58">
        <v>2022</v>
      </c>
    </row>
    <row r="5" spans="1:25" s="18" customFormat="1" ht="20.100000000000001" customHeight="1">
      <c r="A5" s="49">
        <v>2</v>
      </c>
      <c r="B5" s="500"/>
      <c r="C5" s="47" t="s">
        <v>73</v>
      </c>
      <c r="D5" s="46">
        <v>304882</v>
      </c>
      <c r="E5" s="45">
        <v>300319</v>
      </c>
      <c r="F5" s="45">
        <v>365</v>
      </c>
      <c r="G5" s="45">
        <f t="shared" si="0"/>
        <v>300684</v>
      </c>
      <c r="H5" s="37">
        <f t="shared" si="1"/>
        <v>98.623073844962974</v>
      </c>
      <c r="I5" s="36">
        <f t="shared" si="2"/>
        <v>100</v>
      </c>
      <c r="J5" s="35"/>
      <c r="K5" s="26">
        <v>226145</v>
      </c>
      <c r="L5" s="26">
        <v>62957</v>
      </c>
      <c r="M5" s="25">
        <f t="shared" si="3"/>
        <v>289102</v>
      </c>
      <c r="N5" s="24">
        <f t="shared" si="4"/>
        <v>-74174</v>
      </c>
      <c r="O5" s="59"/>
      <c r="P5" s="20"/>
      <c r="Q5" s="20"/>
      <c r="R5" s="20"/>
      <c r="S5" s="63"/>
      <c r="T5" s="20"/>
      <c r="U5" s="56" t="s">
        <v>42</v>
      </c>
      <c r="V5" s="55">
        <v>20</v>
      </c>
      <c r="W5" s="55">
        <v>60</v>
      </c>
      <c r="X5" s="55">
        <v>100</v>
      </c>
      <c r="Y5" s="62"/>
    </row>
    <row r="6" spans="1:25" s="18" customFormat="1" ht="20.100000000000001" customHeight="1">
      <c r="A6" s="49">
        <v>3</v>
      </c>
      <c r="B6" s="500"/>
      <c r="C6" s="44" t="s">
        <v>72</v>
      </c>
      <c r="D6" s="39">
        <v>159142</v>
      </c>
      <c r="E6" s="38">
        <v>159142</v>
      </c>
      <c r="F6" s="38">
        <v>0</v>
      </c>
      <c r="G6" s="38">
        <f t="shared" si="0"/>
        <v>159142</v>
      </c>
      <c r="H6" s="37">
        <f t="shared" si="1"/>
        <v>100</v>
      </c>
      <c r="I6" s="36">
        <f t="shared" si="2"/>
        <v>100</v>
      </c>
      <c r="J6" s="41" t="s">
        <v>0</v>
      </c>
      <c r="K6" s="26">
        <v>155698</v>
      </c>
      <c r="L6" s="26">
        <v>1504</v>
      </c>
      <c r="M6" s="25">
        <f t="shared" si="3"/>
        <v>157202</v>
      </c>
      <c r="N6" s="24">
        <f t="shared" si="4"/>
        <v>-3444</v>
      </c>
      <c r="O6" s="59"/>
      <c r="P6" s="20"/>
      <c r="Q6" s="20"/>
      <c r="R6" s="20"/>
      <c r="S6" s="20"/>
      <c r="T6" s="20"/>
      <c r="U6" s="18" t="s">
        <v>71</v>
      </c>
      <c r="V6" s="53">
        <v>2368630</v>
      </c>
      <c r="W6" s="53">
        <v>4737260</v>
      </c>
      <c r="X6" s="53">
        <v>4737260</v>
      </c>
      <c r="Y6" s="53"/>
    </row>
    <row r="7" spans="1:25" s="18" customFormat="1" ht="20.100000000000001" customHeight="1">
      <c r="A7" s="49">
        <v>4</v>
      </c>
      <c r="B7" s="500"/>
      <c r="C7" s="44" t="s">
        <v>70</v>
      </c>
      <c r="D7" s="39">
        <v>54054</v>
      </c>
      <c r="E7" s="38">
        <v>54054</v>
      </c>
      <c r="F7" s="38">
        <v>0</v>
      </c>
      <c r="G7" s="38">
        <f t="shared" si="0"/>
        <v>54054</v>
      </c>
      <c r="H7" s="37">
        <f t="shared" si="1"/>
        <v>100</v>
      </c>
      <c r="I7" s="36">
        <f t="shared" si="2"/>
        <v>100</v>
      </c>
      <c r="J7" s="35" t="s">
        <v>0</v>
      </c>
      <c r="K7" s="26">
        <v>53063</v>
      </c>
      <c r="L7" s="26">
        <v>830</v>
      </c>
      <c r="M7" s="25">
        <f t="shared" si="3"/>
        <v>53893</v>
      </c>
      <c r="N7" s="24">
        <f t="shared" si="4"/>
        <v>-991</v>
      </c>
      <c r="O7" s="59"/>
      <c r="P7" s="20"/>
      <c r="Q7" s="20"/>
      <c r="R7" s="20"/>
      <c r="S7" s="20"/>
      <c r="T7" s="20"/>
    </row>
    <row r="8" spans="1:25" s="18" customFormat="1" ht="20.100000000000001" customHeight="1">
      <c r="A8" s="49">
        <v>5</v>
      </c>
      <c r="B8" s="500"/>
      <c r="C8" s="44" t="s">
        <v>69</v>
      </c>
      <c r="D8" s="61">
        <v>126854</v>
      </c>
      <c r="E8" s="38">
        <v>126854</v>
      </c>
      <c r="F8" s="38">
        <v>0</v>
      </c>
      <c r="G8" s="38">
        <f t="shared" si="0"/>
        <v>126854</v>
      </c>
      <c r="H8" s="37">
        <f t="shared" si="1"/>
        <v>100</v>
      </c>
      <c r="I8" s="36">
        <f t="shared" si="2"/>
        <v>100</v>
      </c>
      <c r="J8" s="35" t="s">
        <v>0</v>
      </c>
      <c r="K8" s="26">
        <v>124367</v>
      </c>
      <c r="L8" s="26">
        <v>0</v>
      </c>
      <c r="M8" s="25">
        <f t="shared" si="3"/>
        <v>124367</v>
      </c>
      <c r="N8" s="24">
        <f t="shared" si="4"/>
        <v>-2487</v>
      </c>
      <c r="O8" s="59"/>
      <c r="P8" s="20"/>
      <c r="Q8" s="20"/>
      <c r="R8" s="20"/>
      <c r="S8" s="20"/>
      <c r="T8" s="20"/>
      <c r="U8" s="1"/>
      <c r="V8" s="387" t="s">
        <v>68</v>
      </c>
      <c r="W8" s="388"/>
      <c r="X8" s="388"/>
      <c r="Y8" s="389"/>
    </row>
    <row r="9" spans="1:25" s="18" customFormat="1" ht="20.100000000000001" customHeight="1">
      <c r="A9" s="49">
        <v>6</v>
      </c>
      <c r="B9" s="500"/>
      <c r="C9" s="44" t="s">
        <v>67</v>
      </c>
      <c r="D9" s="39">
        <v>37415</v>
      </c>
      <c r="E9" s="38">
        <v>37415</v>
      </c>
      <c r="F9" s="38">
        <v>0</v>
      </c>
      <c r="G9" s="38">
        <f t="shared" si="0"/>
        <v>37415</v>
      </c>
      <c r="H9" s="37">
        <f t="shared" si="1"/>
        <v>100</v>
      </c>
      <c r="I9" s="36">
        <f t="shared" si="2"/>
        <v>100</v>
      </c>
      <c r="J9" s="35"/>
      <c r="K9" s="26">
        <v>35904</v>
      </c>
      <c r="L9" s="26">
        <v>0</v>
      </c>
      <c r="M9" s="25">
        <f t="shared" si="3"/>
        <v>35904</v>
      </c>
      <c r="N9" s="24">
        <f t="shared" si="4"/>
        <v>-1511</v>
      </c>
      <c r="O9" s="59"/>
      <c r="P9" s="20"/>
      <c r="Q9" s="20"/>
      <c r="R9" s="20"/>
      <c r="S9" s="20"/>
      <c r="T9" s="20"/>
      <c r="V9" s="58">
        <v>2019</v>
      </c>
      <c r="W9" s="58">
        <v>2020</v>
      </c>
      <c r="X9" s="58">
        <v>2021</v>
      </c>
      <c r="Y9" s="58">
        <v>2022</v>
      </c>
    </row>
    <row r="10" spans="1:25" s="18" customFormat="1" ht="20.100000000000001" customHeight="1">
      <c r="A10" s="49">
        <v>7</v>
      </c>
      <c r="B10" s="500"/>
      <c r="C10" s="44" t="s">
        <v>66</v>
      </c>
      <c r="D10" s="39">
        <v>37487</v>
      </c>
      <c r="E10" s="38">
        <v>37487</v>
      </c>
      <c r="F10" s="38">
        <v>0</v>
      </c>
      <c r="G10" s="38">
        <f t="shared" si="0"/>
        <v>37487</v>
      </c>
      <c r="H10" s="37">
        <f t="shared" si="1"/>
        <v>100</v>
      </c>
      <c r="I10" s="36">
        <f t="shared" si="2"/>
        <v>100</v>
      </c>
      <c r="J10" s="35" t="s">
        <v>0</v>
      </c>
      <c r="K10" s="26">
        <v>36659</v>
      </c>
      <c r="L10" s="26">
        <v>0</v>
      </c>
      <c r="M10" s="25">
        <f t="shared" si="3"/>
        <v>36659</v>
      </c>
      <c r="N10" s="24">
        <f t="shared" si="4"/>
        <v>-828</v>
      </c>
      <c r="O10" s="59"/>
      <c r="P10" s="20"/>
      <c r="Q10" s="20"/>
      <c r="R10" s="20"/>
      <c r="S10" s="20"/>
      <c r="T10" s="20"/>
      <c r="U10" s="56" t="s">
        <v>42</v>
      </c>
      <c r="V10" s="55">
        <v>25</v>
      </c>
      <c r="W10" s="55">
        <v>50</v>
      </c>
      <c r="X10" s="55">
        <v>75</v>
      </c>
      <c r="Y10" s="55">
        <v>100</v>
      </c>
    </row>
    <row r="11" spans="1:25" s="18" customFormat="1" ht="20.100000000000001" customHeight="1">
      <c r="A11" s="49">
        <v>8</v>
      </c>
      <c r="B11" s="500"/>
      <c r="C11" s="44" t="s">
        <v>65</v>
      </c>
      <c r="D11" s="39">
        <v>237465</v>
      </c>
      <c r="E11" s="38">
        <v>237465</v>
      </c>
      <c r="F11" s="38">
        <v>0</v>
      </c>
      <c r="G11" s="38">
        <f t="shared" si="0"/>
        <v>237465</v>
      </c>
      <c r="H11" s="37">
        <f t="shared" si="1"/>
        <v>100</v>
      </c>
      <c r="I11" s="36">
        <f t="shared" si="2"/>
        <v>100</v>
      </c>
      <c r="J11" s="35" t="s">
        <v>0</v>
      </c>
      <c r="K11" s="26">
        <v>231919</v>
      </c>
      <c r="L11" s="26">
        <v>362</v>
      </c>
      <c r="M11" s="25">
        <f t="shared" si="3"/>
        <v>232281</v>
      </c>
      <c r="N11" s="24">
        <f t="shared" si="4"/>
        <v>-5546</v>
      </c>
      <c r="O11" s="59"/>
      <c r="P11" s="20"/>
      <c r="Q11" s="20"/>
      <c r="R11" s="20"/>
      <c r="S11" s="20"/>
      <c r="T11" s="20"/>
      <c r="U11" s="18" t="s">
        <v>64</v>
      </c>
      <c r="V11" s="53">
        <v>1363245</v>
      </c>
      <c r="W11" s="53">
        <v>1363245</v>
      </c>
      <c r="X11" s="53">
        <v>1363245</v>
      </c>
      <c r="Y11" s="53">
        <v>1363245</v>
      </c>
    </row>
    <row r="12" spans="1:25" s="18" customFormat="1" ht="20.100000000000001" customHeight="1">
      <c r="A12" s="49">
        <v>9</v>
      </c>
      <c r="B12" s="500"/>
      <c r="C12" s="44" t="s">
        <v>63</v>
      </c>
      <c r="D12" s="39">
        <v>82897</v>
      </c>
      <c r="E12" s="38">
        <v>82897</v>
      </c>
      <c r="F12" s="38">
        <v>0</v>
      </c>
      <c r="G12" s="38">
        <f t="shared" si="0"/>
        <v>82897</v>
      </c>
      <c r="H12" s="37">
        <f t="shared" si="1"/>
        <v>100</v>
      </c>
      <c r="I12" s="36">
        <f t="shared" si="2"/>
        <v>100</v>
      </c>
      <c r="J12" s="35"/>
      <c r="K12" s="26">
        <v>63385</v>
      </c>
      <c r="L12" s="26">
        <v>18602</v>
      </c>
      <c r="M12" s="25">
        <f t="shared" si="3"/>
        <v>81987</v>
      </c>
      <c r="N12" s="24">
        <f t="shared" si="4"/>
        <v>-19512</v>
      </c>
      <c r="O12" s="59"/>
      <c r="P12" s="20"/>
      <c r="Q12" s="20"/>
      <c r="R12" s="20"/>
      <c r="S12" s="20"/>
      <c r="T12" s="20"/>
    </row>
    <row r="13" spans="1:25" s="18" customFormat="1" ht="20.100000000000001" customHeight="1">
      <c r="A13" s="49">
        <v>10</v>
      </c>
      <c r="B13" s="500"/>
      <c r="C13" s="44" t="s">
        <v>62</v>
      </c>
      <c r="D13" s="39">
        <v>132065</v>
      </c>
      <c r="E13" s="38">
        <v>132065</v>
      </c>
      <c r="F13" s="38">
        <v>0</v>
      </c>
      <c r="G13" s="38">
        <f t="shared" si="0"/>
        <v>132065</v>
      </c>
      <c r="H13" s="37">
        <f t="shared" si="1"/>
        <v>100</v>
      </c>
      <c r="I13" s="36">
        <f t="shared" si="2"/>
        <v>100</v>
      </c>
      <c r="J13" s="35"/>
      <c r="K13" s="26">
        <v>130581</v>
      </c>
      <c r="L13" s="26">
        <v>744</v>
      </c>
      <c r="M13" s="25">
        <f t="shared" si="3"/>
        <v>131325</v>
      </c>
      <c r="N13" s="24">
        <f t="shared" si="4"/>
        <v>-1484</v>
      </c>
      <c r="O13" s="59"/>
      <c r="P13" s="20"/>
      <c r="Q13" s="20"/>
      <c r="R13" s="20"/>
      <c r="S13" s="20"/>
      <c r="T13" s="20"/>
      <c r="U13" s="1"/>
      <c r="V13" s="387" t="s">
        <v>61</v>
      </c>
      <c r="W13" s="388"/>
      <c r="X13" s="388"/>
      <c r="Y13" s="389"/>
    </row>
    <row r="14" spans="1:25" s="18" customFormat="1" ht="20.100000000000001" customHeight="1">
      <c r="A14" s="49">
        <v>11</v>
      </c>
      <c r="B14" s="500"/>
      <c r="C14" s="44" t="s">
        <v>60</v>
      </c>
      <c r="D14" s="39">
        <v>83061</v>
      </c>
      <c r="E14" s="38">
        <v>83061</v>
      </c>
      <c r="F14" s="38">
        <v>0</v>
      </c>
      <c r="G14" s="38">
        <f t="shared" si="0"/>
        <v>83061</v>
      </c>
      <c r="H14" s="37">
        <f t="shared" si="1"/>
        <v>100</v>
      </c>
      <c r="I14" s="36">
        <f t="shared" si="2"/>
        <v>100</v>
      </c>
      <c r="J14" s="35"/>
      <c r="K14" s="26">
        <v>81376</v>
      </c>
      <c r="L14" s="26">
        <v>955</v>
      </c>
      <c r="M14" s="25">
        <f t="shared" si="3"/>
        <v>82331</v>
      </c>
      <c r="N14" s="24">
        <f t="shared" si="4"/>
        <v>-1685</v>
      </c>
      <c r="O14" s="59"/>
      <c r="P14" s="20"/>
      <c r="Q14" s="20"/>
      <c r="R14" s="20"/>
      <c r="S14" s="20"/>
      <c r="T14" s="20"/>
      <c r="V14" s="58">
        <v>2019</v>
      </c>
      <c r="W14" s="58">
        <v>2020</v>
      </c>
      <c r="X14" s="58">
        <v>2021</v>
      </c>
      <c r="Y14" s="58">
        <v>2022</v>
      </c>
    </row>
    <row r="15" spans="1:25" s="18" customFormat="1" ht="20.100000000000001" customHeight="1">
      <c r="A15" s="49">
        <v>12</v>
      </c>
      <c r="B15" s="500"/>
      <c r="C15" s="44" t="s">
        <v>59</v>
      </c>
      <c r="D15" s="39">
        <v>65161</v>
      </c>
      <c r="E15" s="38">
        <v>65161</v>
      </c>
      <c r="F15" s="38">
        <v>0</v>
      </c>
      <c r="G15" s="38">
        <f t="shared" si="0"/>
        <v>65161</v>
      </c>
      <c r="H15" s="37">
        <f t="shared" si="1"/>
        <v>100</v>
      </c>
      <c r="I15" s="36">
        <f t="shared" si="2"/>
        <v>100</v>
      </c>
      <c r="J15" s="35"/>
      <c r="K15" s="26">
        <v>62099</v>
      </c>
      <c r="L15" s="26">
        <v>0</v>
      </c>
      <c r="M15" s="25">
        <f t="shared" si="3"/>
        <v>62099</v>
      </c>
      <c r="N15" s="24">
        <f t="shared" si="4"/>
        <v>-3062</v>
      </c>
      <c r="O15" s="59"/>
      <c r="P15" s="20"/>
      <c r="Q15" s="20"/>
      <c r="R15" s="20"/>
      <c r="S15" s="20"/>
      <c r="T15" s="20"/>
      <c r="U15" s="56" t="s">
        <v>42</v>
      </c>
      <c r="V15" s="55">
        <v>50</v>
      </c>
      <c r="W15" s="55">
        <v>100</v>
      </c>
      <c r="X15" s="55" t="s">
        <v>0</v>
      </c>
      <c r="Y15" s="55" t="s">
        <v>0</v>
      </c>
    </row>
    <row r="16" spans="1:25" s="18" customFormat="1" ht="20.100000000000001" customHeight="1">
      <c r="A16" s="49">
        <v>13</v>
      </c>
      <c r="B16" s="500"/>
      <c r="C16" s="44" t="s">
        <v>58</v>
      </c>
      <c r="D16" s="39">
        <v>123864</v>
      </c>
      <c r="E16" s="38">
        <v>123864</v>
      </c>
      <c r="F16" s="38">
        <v>0</v>
      </c>
      <c r="G16" s="38">
        <f t="shared" si="0"/>
        <v>123864</v>
      </c>
      <c r="H16" s="37">
        <f t="shared" si="1"/>
        <v>100</v>
      </c>
      <c r="I16" s="36">
        <f t="shared" si="2"/>
        <v>100</v>
      </c>
      <c r="J16" s="35"/>
      <c r="K16" s="26">
        <v>118409</v>
      </c>
      <c r="L16" s="26">
        <v>3827</v>
      </c>
      <c r="M16" s="25">
        <f t="shared" si="3"/>
        <v>122236</v>
      </c>
      <c r="N16" s="24">
        <f t="shared" si="4"/>
        <v>-5455</v>
      </c>
      <c r="O16" s="59"/>
      <c r="P16" s="20"/>
      <c r="Q16" s="20"/>
      <c r="R16" s="20"/>
      <c r="S16" s="20"/>
      <c r="T16" s="20"/>
      <c r="U16" s="18" t="s">
        <v>57</v>
      </c>
      <c r="V16" s="53">
        <v>2040150</v>
      </c>
      <c r="W16" s="53">
        <v>2040150</v>
      </c>
      <c r="X16" s="53"/>
      <c r="Y16" s="53"/>
    </row>
    <row r="17" spans="1:25" s="18" customFormat="1" ht="20.100000000000001" customHeight="1">
      <c r="A17" s="49">
        <v>14</v>
      </c>
      <c r="B17" s="500"/>
      <c r="C17" s="47" t="s">
        <v>56</v>
      </c>
      <c r="D17" s="46">
        <v>158405</v>
      </c>
      <c r="E17" s="45">
        <v>155931</v>
      </c>
      <c r="F17" s="45">
        <v>0</v>
      </c>
      <c r="G17" s="45">
        <f t="shared" si="0"/>
        <v>155931</v>
      </c>
      <c r="H17" s="37">
        <f t="shared" si="1"/>
        <v>98.438180612985704</v>
      </c>
      <c r="I17" s="36">
        <f t="shared" si="2"/>
        <v>100</v>
      </c>
      <c r="J17" s="35" t="s">
        <v>0</v>
      </c>
      <c r="K17" s="26">
        <v>155669</v>
      </c>
      <c r="L17" s="26">
        <v>0</v>
      </c>
      <c r="M17" s="25">
        <f t="shared" si="3"/>
        <v>155669</v>
      </c>
      <c r="N17" s="24">
        <f t="shared" si="4"/>
        <v>-262</v>
      </c>
      <c r="O17" s="59"/>
      <c r="P17" s="20"/>
      <c r="Q17" s="20"/>
      <c r="R17" s="20"/>
      <c r="S17" s="20"/>
      <c r="T17" s="20"/>
    </row>
    <row r="18" spans="1:25" s="18" customFormat="1" ht="20.100000000000001" customHeight="1">
      <c r="A18" s="49">
        <v>15</v>
      </c>
      <c r="B18" s="500"/>
      <c r="C18" s="47" t="s">
        <v>55</v>
      </c>
      <c r="D18" s="46">
        <v>121673</v>
      </c>
      <c r="E18" s="45">
        <v>34575</v>
      </c>
      <c r="F18" s="45">
        <v>37620</v>
      </c>
      <c r="G18" s="45">
        <f t="shared" si="0"/>
        <v>72195</v>
      </c>
      <c r="H18" s="51">
        <f t="shared" si="1"/>
        <v>59.335267479227106</v>
      </c>
      <c r="I18" s="36">
        <f t="shared" si="2"/>
        <v>68.463770168338968</v>
      </c>
      <c r="J18" s="60" t="s">
        <v>54</v>
      </c>
      <c r="K18" s="26">
        <v>77070</v>
      </c>
      <c r="L18" s="26">
        <v>3983</v>
      </c>
      <c r="M18" s="25">
        <f t="shared" si="3"/>
        <v>81053</v>
      </c>
      <c r="N18" s="24">
        <f t="shared" si="4"/>
        <v>42495</v>
      </c>
      <c r="O18" s="59"/>
      <c r="P18" s="20"/>
      <c r="Q18" s="20"/>
      <c r="R18" s="20"/>
      <c r="S18" s="20"/>
      <c r="T18" s="20"/>
      <c r="U18" s="1"/>
      <c r="V18" s="387" t="s">
        <v>53</v>
      </c>
      <c r="W18" s="388"/>
      <c r="X18" s="388"/>
      <c r="Y18" s="389"/>
    </row>
    <row r="19" spans="1:25" s="18" customFormat="1" ht="20.100000000000001" customHeight="1">
      <c r="A19" s="49">
        <v>16</v>
      </c>
      <c r="B19" s="500"/>
      <c r="C19" s="44" t="s">
        <v>52</v>
      </c>
      <c r="D19" s="39">
        <v>85618</v>
      </c>
      <c r="E19" s="38">
        <v>85618</v>
      </c>
      <c r="F19" s="38">
        <v>0</v>
      </c>
      <c r="G19" s="38">
        <f t="shared" si="0"/>
        <v>85618</v>
      </c>
      <c r="H19" s="37">
        <f t="shared" si="1"/>
        <v>100</v>
      </c>
      <c r="I19" s="36">
        <f t="shared" si="2"/>
        <v>100</v>
      </c>
      <c r="J19" s="35"/>
      <c r="K19" s="26">
        <v>83377</v>
      </c>
      <c r="L19" s="26">
        <v>0</v>
      </c>
      <c r="M19" s="25">
        <f t="shared" si="3"/>
        <v>83377</v>
      </c>
      <c r="N19" s="24">
        <f t="shared" si="4"/>
        <v>-2241</v>
      </c>
      <c r="O19" s="59"/>
      <c r="P19" s="20"/>
      <c r="Q19" s="20"/>
      <c r="R19" s="20"/>
      <c r="S19" s="20"/>
      <c r="T19" s="20"/>
      <c r="V19" s="58">
        <v>2019</v>
      </c>
      <c r="W19" s="58">
        <v>2020</v>
      </c>
      <c r="X19" s="58">
        <v>2021</v>
      </c>
      <c r="Y19" s="58">
        <v>2022</v>
      </c>
    </row>
    <row r="20" spans="1:25" s="18" customFormat="1" ht="20.100000000000001" customHeight="1">
      <c r="A20" s="49">
        <v>17</v>
      </c>
      <c r="B20" s="501"/>
      <c r="C20" s="47" t="s">
        <v>51</v>
      </c>
      <c r="D20" s="46">
        <v>115217</v>
      </c>
      <c r="E20" s="45">
        <v>109900</v>
      </c>
      <c r="F20" s="45">
        <v>1141</v>
      </c>
      <c r="G20" s="45">
        <f t="shared" si="0"/>
        <v>111041</v>
      </c>
      <c r="H20" s="37">
        <f t="shared" si="1"/>
        <v>96.375534860307084</v>
      </c>
      <c r="I20" s="36">
        <f t="shared" si="2"/>
        <v>100</v>
      </c>
      <c r="J20" s="35"/>
      <c r="K20" s="26">
        <v>110357</v>
      </c>
      <c r="L20" s="26">
        <v>6618</v>
      </c>
      <c r="M20" s="25">
        <f t="shared" si="3"/>
        <v>116975</v>
      </c>
      <c r="N20" s="24">
        <f t="shared" si="4"/>
        <v>457</v>
      </c>
      <c r="O20" s="23">
        <f>SUM(D4:D20)</f>
        <v>2265695</v>
      </c>
      <c r="P20" s="22">
        <f>SUM(F4:F20)</f>
        <v>39126</v>
      </c>
      <c r="Q20" s="22">
        <f>SUM(G4:G20)</f>
        <v>2205369</v>
      </c>
      <c r="R20" s="21">
        <f>(Q20/O20)*100</f>
        <v>97.337417437033665</v>
      </c>
      <c r="S20" s="20"/>
      <c r="T20" s="20"/>
      <c r="U20" s="56" t="s">
        <v>42</v>
      </c>
      <c r="V20" s="55">
        <v>50</v>
      </c>
      <c r="W20" s="55">
        <v>100</v>
      </c>
      <c r="X20" s="55" t="s">
        <v>0</v>
      </c>
      <c r="Y20" s="55" t="s">
        <v>0</v>
      </c>
    </row>
    <row r="21" spans="1:25" s="18" customFormat="1" ht="20.100000000000001" customHeight="1">
      <c r="A21" s="33">
        <v>18</v>
      </c>
      <c r="B21" s="497" t="s">
        <v>50</v>
      </c>
      <c r="C21" s="44" t="s">
        <v>49</v>
      </c>
      <c r="D21" s="39">
        <v>87916</v>
      </c>
      <c r="E21" s="38">
        <v>87916</v>
      </c>
      <c r="F21" s="38">
        <v>0</v>
      </c>
      <c r="G21" s="38">
        <f t="shared" si="0"/>
        <v>87916</v>
      </c>
      <c r="H21" s="37">
        <f t="shared" si="1"/>
        <v>100</v>
      </c>
      <c r="I21" s="36">
        <f t="shared" si="2"/>
        <v>100</v>
      </c>
      <c r="J21" s="35"/>
      <c r="K21" s="26">
        <v>85346</v>
      </c>
      <c r="L21" s="26">
        <v>0</v>
      </c>
      <c r="M21" s="25">
        <f t="shared" si="3"/>
        <v>85346</v>
      </c>
      <c r="N21" s="24">
        <f t="shared" si="4"/>
        <v>-2570</v>
      </c>
      <c r="O21" s="57"/>
      <c r="P21" s="20"/>
      <c r="Q21" s="20"/>
      <c r="R21" s="20"/>
      <c r="S21" s="20"/>
      <c r="T21" s="20"/>
      <c r="U21" s="18" t="s">
        <v>48</v>
      </c>
      <c r="V21" s="53">
        <v>1039730</v>
      </c>
      <c r="W21" s="53">
        <v>1039730</v>
      </c>
      <c r="X21" s="53"/>
      <c r="Y21" s="53"/>
    </row>
    <row r="22" spans="1:25" s="18" customFormat="1" ht="20.100000000000001" customHeight="1">
      <c r="A22" s="33">
        <v>19</v>
      </c>
      <c r="B22" s="498"/>
      <c r="C22" s="44" t="s">
        <v>47</v>
      </c>
      <c r="D22" s="39">
        <v>31134</v>
      </c>
      <c r="E22" s="38">
        <v>31134</v>
      </c>
      <c r="F22" s="38">
        <v>0</v>
      </c>
      <c r="G22" s="38">
        <f t="shared" si="0"/>
        <v>31134</v>
      </c>
      <c r="H22" s="37">
        <f t="shared" si="1"/>
        <v>100</v>
      </c>
      <c r="I22" s="36">
        <f t="shared" si="2"/>
        <v>100</v>
      </c>
      <c r="J22" s="35"/>
      <c r="K22" s="26">
        <v>30767</v>
      </c>
      <c r="L22" s="26">
        <v>0</v>
      </c>
      <c r="M22" s="25">
        <f t="shared" si="3"/>
        <v>30767</v>
      </c>
      <c r="N22" s="24">
        <f t="shared" si="4"/>
        <v>-367</v>
      </c>
      <c r="O22" s="57"/>
      <c r="P22" s="20"/>
      <c r="Q22" s="20"/>
      <c r="R22" s="20"/>
      <c r="S22" s="20"/>
      <c r="T22" s="20"/>
    </row>
    <row r="23" spans="1:25" s="18" customFormat="1" ht="20.100000000000001" customHeight="1">
      <c r="A23" s="33">
        <v>20</v>
      </c>
      <c r="B23" s="498"/>
      <c r="C23" s="44" t="s">
        <v>46</v>
      </c>
      <c r="D23" s="39">
        <v>29834</v>
      </c>
      <c r="E23" s="38">
        <v>29834</v>
      </c>
      <c r="F23" s="38">
        <v>0</v>
      </c>
      <c r="G23" s="38">
        <f t="shared" si="0"/>
        <v>29834</v>
      </c>
      <c r="H23" s="37">
        <f t="shared" si="1"/>
        <v>100</v>
      </c>
      <c r="I23" s="36">
        <f t="shared" si="2"/>
        <v>100</v>
      </c>
      <c r="J23" s="35"/>
      <c r="K23" s="26">
        <v>27901</v>
      </c>
      <c r="L23" s="26">
        <v>0</v>
      </c>
      <c r="M23" s="25">
        <f t="shared" si="3"/>
        <v>27901</v>
      </c>
      <c r="N23" s="24">
        <f t="shared" si="4"/>
        <v>-1933</v>
      </c>
      <c r="O23" s="57"/>
      <c r="P23" s="20"/>
      <c r="Q23" s="20"/>
      <c r="R23" s="20"/>
      <c r="S23" s="20"/>
      <c r="T23" s="20"/>
      <c r="U23" s="1"/>
      <c r="V23" s="387" t="s">
        <v>45</v>
      </c>
      <c r="W23" s="388"/>
      <c r="X23" s="388"/>
      <c r="Y23" s="389"/>
    </row>
    <row r="24" spans="1:25" s="18" customFormat="1" ht="20.100000000000001" customHeight="1">
      <c r="A24" s="33">
        <v>21</v>
      </c>
      <c r="B24" s="498"/>
      <c r="C24" s="44" t="s">
        <v>44</v>
      </c>
      <c r="D24" s="39">
        <v>61000</v>
      </c>
      <c r="E24" s="38">
        <v>61000</v>
      </c>
      <c r="F24" s="38">
        <v>0</v>
      </c>
      <c r="G24" s="38">
        <f t="shared" si="0"/>
        <v>61000</v>
      </c>
      <c r="H24" s="37">
        <f t="shared" si="1"/>
        <v>100</v>
      </c>
      <c r="I24" s="36">
        <f t="shared" si="2"/>
        <v>100</v>
      </c>
      <c r="J24" s="41" t="s">
        <v>0</v>
      </c>
      <c r="K24" s="26">
        <v>54013</v>
      </c>
      <c r="L24" s="26">
        <v>4144</v>
      </c>
      <c r="M24" s="25">
        <f t="shared" si="3"/>
        <v>58157</v>
      </c>
      <c r="N24" s="24">
        <f t="shared" si="4"/>
        <v>-6987</v>
      </c>
      <c r="O24" s="57"/>
      <c r="P24" s="20"/>
      <c r="Q24" s="20"/>
      <c r="R24" s="20"/>
      <c r="S24" s="20"/>
      <c r="T24" s="20"/>
      <c r="V24" s="58">
        <v>2019</v>
      </c>
      <c r="W24" s="58">
        <v>2020</v>
      </c>
      <c r="X24" s="58">
        <v>2021</v>
      </c>
      <c r="Y24" s="58">
        <v>2022</v>
      </c>
    </row>
    <row r="25" spans="1:25" s="18" customFormat="1" ht="20.100000000000001" customHeight="1">
      <c r="A25" s="33">
        <v>22</v>
      </c>
      <c r="B25" s="498"/>
      <c r="C25" s="44" t="s">
        <v>43</v>
      </c>
      <c r="D25" s="39">
        <v>45530</v>
      </c>
      <c r="E25" s="38">
        <v>45530</v>
      </c>
      <c r="F25" s="38">
        <v>0</v>
      </c>
      <c r="G25" s="38">
        <f t="shared" si="0"/>
        <v>45530</v>
      </c>
      <c r="H25" s="37">
        <f t="shared" si="1"/>
        <v>100</v>
      </c>
      <c r="I25" s="36">
        <f t="shared" si="2"/>
        <v>100</v>
      </c>
      <c r="J25" s="35"/>
      <c r="K25" s="26">
        <v>42091</v>
      </c>
      <c r="L25" s="26">
        <v>1886</v>
      </c>
      <c r="M25" s="25">
        <f t="shared" si="3"/>
        <v>43977</v>
      </c>
      <c r="N25" s="24">
        <f t="shared" si="4"/>
        <v>-3439</v>
      </c>
      <c r="O25" s="57"/>
      <c r="P25" s="20"/>
      <c r="Q25" s="20"/>
      <c r="R25" s="20"/>
      <c r="S25" s="20"/>
      <c r="T25" s="20"/>
      <c r="U25" s="56" t="s">
        <v>42</v>
      </c>
      <c r="V25" s="55">
        <v>20</v>
      </c>
      <c r="W25" s="55">
        <v>60</v>
      </c>
      <c r="X25" s="55">
        <v>100</v>
      </c>
      <c r="Y25" s="55" t="s">
        <v>0</v>
      </c>
    </row>
    <row r="26" spans="1:25" s="18" customFormat="1" ht="20.100000000000001" customHeight="1">
      <c r="A26" s="33">
        <v>23</v>
      </c>
      <c r="B26" s="498"/>
      <c r="C26" s="44" t="s">
        <v>41</v>
      </c>
      <c r="D26" s="39">
        <v>9931</v>
      </c>
      <c r="E26" s="38">
        <v>9931</v>
      </c>
      <c r="F26" s="38">
        <v>0</v>
      </c>
      <c r="G26" s="38">
        <f t="shared" si="0"/>
        <v>9931</v>
      </c>
      <c r="H26" s="37">
        <f t="shared" si="1"/>
        <v>100</v>
      </c>
      <c r="I26" s="36">
        <f t="shared" si="2"/>
        <v>100</v>
      </c>
      <c r="J26" s="41" t="s">
        <v>0</v>
      </c>
      <c r="K26" s="26">
        <v>9469</v>
      </c>
      <c r="L26" s="26">
        <v>0</v>
      </c>
      <c r="M26" s="25">
        <f t="shared" si="3"/>
        <v>9469</v>
      </c>
      <c r="N26" s="24">
        <f t="shared" si="4"/>
        <v>-462</v>
      </c>
      <c r="O26" s="48">
        <f>SUM(D21:D26)</f>
        <v>265345</v>
      </c>
      <c r="P26" s="54">
        <f>SUM(F21:F26)</f>
        <v>0</v>
      </c>
      <c r="Q26" s="54">
        <f>SUM(G21:G26)</f>
        <v>265345</v>
      </c>
      <c r="R26" s="21">
        <f>(Q26/O26)*100</f>
        <v>100</v>
      </c>
      <c r="S26" s="20"/>
      <c r="T26" s="20"/>
      <c r="U26" s="18" t="s">
        <v>40</v>
      </c>
      <c r="V26" s="53">
        <v>50685630</v>
      </c>
      <c r="W26" s="53">
        <v>50685630</v>
      </c>
      <c r="X26" s="53">
        <v>50685630</v>
      </c>
      <c r="Y26" s="53"/>
    </row>
    <row r="27" spans="1:25" s="18" customFormat="1" ht="20.100000000000001" customHeight="1">
      <c r="A27" s="49">
        <v>24</v>
      </c>
      <c r="B27" s="499" t="s">
        <v>39</v>
      </c>
      <c r="C27" s="47" t="s">
        <v>38</v>
      </c>
      <c r="D27" s="46">
        <v>170730</v>
      </c>
      <c r="E27" s="45">
        <v>170477</v>
      </c>
      <c r="F27" s="45">
        <v>0</v>
      </c>
      <c r="G27" s="45">
        <f t="shared" si="0"/>
        <v>170477</v>
      </c>
      <c r="H27" s="37">
        <f t="shared" si="1"/>
        <v>99.851812803842321</v>
      </c>
      <c r="I27" s="36">
        <f t="shared" si="2"/>
        <v>100</v>
      </c>
      <c r="J27" s="52" t="s">
        <v>37</v>
      </c>
      <c r="K27" s="26">
        <v>166303</v>
      </c>
      <c r="L27" s="26">
        <v>439</v>
      </c>
      <c r="M27" s="25">
        <f t="shared" si="3"/>
        <v>166742</v>
      </c>
      <c r="N27" s="24">
        <f t="shared" si="4"/>
        <v>-4174</v>
      </c>
      <c r="O27" s="50"/>
      <c r="P27" s="20"/>
      <c r="Q27" s="20"/>
      <c r="R27" s="20"/>
      <c r="S27" s="20"/>
      <c r="T27" s="20"/>
      <c r="U27" s="19"/>
      <c r="V27" s="19"/>
      <c r="W27" s="19"/>
      <c r="X27" s="19"/>
      <c r="Y27" s="19"/>
    </row>
    <row r="28" spans="1:25" s="18" customFormat="1" ht="20.100000000000001" customHeight="1">
      <c r="A28" s="49">
        <v>25</v>
      </c>
      <c r="B28" s="500"/>
      <c r="C28" s="44" t="s">
        <v>36</v>
      </c>
      <c r="D28" s="39">
        <v>191238</v>
      </c>
      <c r="E28" s="38">
        <v>191238</v>
      </c>
      <c r="F28" s="38">
        <v>0</v>
      </c>
      <c r="G28" s="38">
        <f t="shared" si="0"/>
        <v>191238</v>
      </c>
      <c r="H28" s="37">
        <f t="shared" si="1"/>
        <v>100</v>
      </c>
      <c r="I28" s="36">
        <f t="shared" si="2"/>
        <v>100</v>
      </c>
      <c r="J28" s="35" t="s">
        <v>0</v>
      </c>
      <c r="K28" s="26">
        <v>187069</v>
      </c>
      <c r="L28" s="26">
        <v>0</v>
      </c>
      <c r="M28" s="25">
        <f t="shared" si="3"/>
        <v>187069</v>
      </c>
      <c r="N28" s="24">
        <f t="shared" si="4"/>
        <v>-4169</v>
      </c>
      <c r="O28" s="50"/>
      <c r="P28" s="20"/>
      <c r="Q28" s="20"/>
      <c r="R28" s="20"/>
      <c r="S28" s="20"/>
      <c r="T28" s="20"/>
      <c r="U28" s="19"/>
      <c r="V28" s="19"/>
      <c r="W28" s="19"/>
      <c r="X28" s="19"/>
      <c r="Y28" s="19"/>
    </row>
    <row r="29" spans="1:25" s="18" customFormat="1" ht="20.100000000000001" customHeight="1">
      <c r="A29" s="49">
        <v>26</v>
      </c>
      <c r="B29" s="500"/>
      <c r="C29" s="44" t="s">
        <v>35</v>
      </c>
      <c r="D29" s="39">
        <v>104576</v>
      </c>
      <c r="E29" s="38">
        <v>104576</v>
      </c>
      <c r="F29" s="38">
        <v>0</v>
      </c>
      <c r="G29" s="38">
        <f t="shared" si="0"/>
        <v>104576</v>
      </c>
      <c r="H29" s="37">
        <f t="shared" si="1"/>
        <v>100</v>
      </c>
      <c r="I29" s="36">
        <f t="shared" si="2"/>
        <v>100</v>
      </c>
      <c r="J29" s="41" t="s">
        <v>0</v>
      </c>
      <c r="K29" s="26">
        <v>73550</v>
      </c>
      <c r="L29" s="26">
        <v>29556</v>
      </c>
      <c r="M29" s="25">
        <f t="shared" si="3"/>
        <v>103106</v>
      </c>
      <c r="N29" s="24">
        <f t="shared" si="4"/>
        <v>-31026</v>
      </c>
      <c r="O29" s="50"/>
      <c r="P29" s="20"/>
      <c r="Q29" s="20"/>
      <c r="R29" s="20"/>
      <c r="S29" s="20"/>
      <c r="T29" s="20"/>
      <c r="U29" s="19"/>
      <c r="V29" s="19"/>
      <c r="W29" s="19"/>
      <c r="X29" s="19"/>
      <c r="Y29" s="19"/>
    </row>
    <row r="30" spans="1:25" s="18" customFormat="1" ht="20.100000000000001" customHeight="1">
      <c r="A30" s="49">
        <v>27</v>
      </c>
      <c r="B30" s="500"/>
      <c r="C30" s="44" t="s">
        <v>34</v>
      </c>
      <c r="D30" s="39">
        <v>66177</v>
      </c>
      <c r="E30" s="38">
        <v>66177</v>
      </c>
      <c r="F30" s="38">
        <v>0</v>
      </c>
      <c r="G30" s="38">
        <f t="shared" si="0"/>
        <v>66177</v>
      </c>
      <c r="H30" s="37">
        <f t="shared" si="1"/>
        <v>100</v>
      </c>
      <c r="I30" s="36">
        <f t="shared" si="2"/>
        <v>100</v>
      </c>
      <c r="J30" s="35" t="s">
        <v>0</v>
      </c>
      <c r="K30" s="26">
        <v>65906</v>
      </c>
      <c r="L30" s="26">
        <v>0</v>
      </c>
      <c r="M30" s="25">
        <f t="shared" si="3"/>
        <v>65906</v>
      </c>
      <c r="N30" s="24">
        <f t="shared" si="4"/>
        <v>-271</v>
      </c>
      <c r="O30" s="50"/>
      <c r="P30" s="20"/>
      <c r="Q30" s="20"/>
      <c r="R30" s="20"/>
      <c r="S30" s="20"/>
      <c r="T30" s="20"/>
      <c r="U30" s="19"/>
      <c r="V30" s="19"/>
      <c r="W30" s="19"/>
      <c r="X30" s="19"/>
      <c r="Y30" s="19"/>
    </row>
    <row r="31" spans="1:25" s="18" customFormat="1" ht="20.100000000000001" customHeight="1">
      <c r="A31" s="49">
        <v>28</v>
      </c>
      <c r="B31" s="500"/>
      <c r="C31" s="44" t="s">
        <v>33</v>
      </c>
      <c r="D31" s="39">
        <v>148410</v>
      </c>
      <c r="E31" s="38">
        <v>148410</v>
      </c>
      <c r="F31" s="38">
        <v>0</v>
      </c>
      <c r="G31" s="38">
        <f t="shared" si="0"/>
        <v>148410</v>
      </c>
      <c r="H31" s="37">
        <f t="shared" si="1"/>
        <v>100</v>
      </c>
      <c r="I31" s="36">
        <f t="shared" si="2"/>
        <v>100</v>
      </c>
      <c r="J31" s="35"/>
      <c r="K31" s="26">
        <v>146082</v>
      </c>
      <c r="L31" s="26">
        <v>0</v>
      </c>
      <c r="M31" s="25">
        <f t="shared" si="3"/>
        <v>146082</v>
      </c>
      <c r="N31" s="24">
        <f t="shared" si="4"/>
        <v>-2328</v>
      </c>
      <c r="O31" s="50"/>
      <c r="P31" s="20"/>
      <c r="Q31" s="20"/>
      <c r="R31" s="20"/>
      <c r="S31" s="20"/>
      <c r="T31" s="20"/>
      <c r="U31" s="19"/>
      <c r="V31" s="19"/>
      <c r="W31" s="19"/>
      <c r="X31" s="19"/>
      <c r="Y31" s="19"/>
    </row>
    <row r="32" spans="1:25" s="18" customFormat="1" ht="20.100000000000001" customHeight="1">
      <c r="A32" s="49">
        <v>29</v>
      </c>
      <c r="B32" s="500"/>
      <c r="C32" s="47" t="s">
        <v>32</v>
      </c>
      <c r="D32" s="46">
        <v>183452</v>
      </c>
      <c r="E32" s="45">
        <v>128965</v>
      </c>
      <c r="F32" s="45">
        <v>1564</v>
      </c>
      <c r="G32" s="45">
        <f t="shared" si="0"/>
        <v>130529</v>
      </c>
      <c r="H32" s="51">
        <f t="shared" si="1"/>
        <v>71.151581885179766</v>
      </c>
      <c r="I32" s="36">
        <f t="shared" si="2"/>
        <v>82.097979098284341</v>
      </c>
      <c r="J32" s="52" t="s">
        <v>31</v>
      </c>
      <c r="K32" s="26">
        <v>161737</v>
      </c>
      <c r="L32" s="26">
        <v>0</v>
      </c>
      <c r="M32" s="25">
        <f t="shared" si="3"/>
        <v>161737</v>
      </c>
      <c r="N32" s="24">
        <f t="shared" si="4"/>
        <v>32772</v>
      </c>
      <c r="O32" s="50"/>
      <c r="P32" s="20"/>
      <c r="Q32" s="20"/>
      <c r="R32" s="20"/>
      <c r="S32" s="20"/>
      <c r="T32" s="20"/>
      <c r="U32" s="19"/>
      <c r="V32" s="19"/>
      <c r="W32" s="19"/>
      <c r="X32" s="19"/>
      <c r="Y32" s="19"/>
    </row>
    <row r="33" spans="1:25" s="18" customFormat="1" ht="20.100000000000001" customHeight="1">
      <c r="A33" s="49">
        <v>30</v>
      </c>
      <c r="B33" s="500"/>
      <c r="C33" s="44" t="s">
        <v>30</v>
      </c>
      <c r="D33" s="39">
        <v>94297</v>
      </c>
      <c r="E33" s="38">
        <v>94297</v>
      </c>
      <c r="F33" s="38">
        <v>0</v>
      </c>
      <c r="G33" s="38">
        <f t="shared" si="0"/>
        <v>94297</v>
      </c>
      <c r="H33" s="37">
        <f t="shared" si="1"/>
        <v>100</v>
      </c>
      <c r="I33" s="36">
        <f t="shared" si="2"/>
        <v>100</v>
      </c>
      <c r="J33" s="35"/>
      <c r="K33" s="26">
        <v>92617</v>
      </c>
      <c r="L33" s="26">
        <v>0</v>
      </c>
      <c r="M33" s="25">
        <f t="shared" si="3"/>
        <v>92617</v>
      </c>
      <c r="N33" s="24">
        <f t="shared" si="4"/>
        <v>-1680</v>
      </c>
      <c r="O33" s="50"/>
      <c r="P33" s="20"/>
      <c r="Q33" s="20"/>
      <c r="R33" s="20"/>
      <c r="S33" s="20"/>
      <c r="T33" s="20"/>
      <c r="U33" s="19"/>
      <c r="V33" s="19"/>
      <c r="W33" s="19"/>
      <c r="X33" s="19"/>
      <c r="Y33" s="19"/>
    </row>
    <row r="34" spans="1:25" s="18" customFormat="1" ht="20.100000000000001" customHeight="1">
      <c r="A34" s="49">
        <v>31</v>
      </c>
      <c r="B34" s="500"/>
      <c r="C34" s="44" t="s">
        <v>29</v>
      </c>
      <c r="D34" s="39">
        <v>185517</v>
      </c>
      <c r="E34" s="38">
        <v>185517</v>
      </c>
      <c r="F34" s="38">
        <v>0</v>
      </c>
      <c r="G34" s="38">
        <f t="shared" si="0"/>
        <v>185517</v>
      </c>
      <c r="H34" s="37">
        <f t="shared" si="1"/>
        <v>100</v>
      </c>
      <c r="I34" s="36">
        <f t="shared" si="2"/>
        <v>100</v>
      </c>
      <c r="J34" s="35"/>
      <c r="K34" s="26">
        <v>183399</v>
      </c>
      <c r="L34" s="26">
        <v>0</v>
      </c>
      <c r="M34" s="25">
        <f t="shared" si="3"/>
        <v>183399</v>
      </c>
      <c r="N34" s="24">
        <f t="shared" si="4"/>
        <v>-2118</v>
      </c>
      <c r="O34" s="50"/>
      <c r="P34" s="20"/>
      <c r="Q34" s="20"/>
      <c r="R34" s="20"/>
      <c r="S34" s="20"/>
      <c r="T34" s="20"/>
      <c r="U34" s="19"/>
      <c r="V34" s="19"/>
      <c r="W34" s="19"/>
      <c r="X34" s="19"/>
      <c r="Y34" s="19"/>
    </row>
    <row r="35" spans="1:25" s="18" customFormat="1" ht="20.100000000000001" customHeight="1">
      <c r="A35" s="49">
        <v>32</v>
      </c>
      <c r="B35" s="500"/>
      <c r="C35" s="44" t="s">
        <v>28</v>
      </c>
      <c r="D35" s="39">
        <v>189448</v>
      </c>
      <c r="E35" s="38">
        <v>189448</v>
      </c>
      <c r="F35" s="38">
        <v>0</v>
      </c>
      <c r="G35" s="38">
        <f t="shared" si="0"/>
        <v>189448</v>
      </c>
      <c r="H35" s="37">
        <f t="shared" si="1"/>
        <v>100</v>
      </c>
      <c r="I35" s="36">
        <f t="shared" si="2"/>
        <v>100</v>
      </c>
      <c r="J35" s="41" t="s">
        <v>0</v>
      </c>
      <c r="K35" s="26">
        <v>165032</v>
      </c>
      <c r="L35" s="26">
        <v>19077</v>
      </c>
      <c r="M35" s="25">
        <f t="shared" si="3"/>
        <v>184109</v>
      </c>
      <c r="N35" s="24">
        <f t="shared" si="4"/>
        <v>-24416</v>
      </c>
      <c r="O35" s="50"/>
      <c r="P35" s="20"/>
      <c r="Q35" s="20"/>
      <c r="R35" s="20"/>
      <c r="S35" s="20"/>
      <c r="T35" s="20"/>
      <c r="U35" s="19"/>
      <c r="V35" s="19"/>
      <c r="W35" s="19"/>
      <c r="X35" s="19"/>
      <c r="Y35" s="19"/>
    </row>
    <row r="36" spans="1:25" s="18" customFormat="1" ht="20.100000000000001" customHeight="1">
      <c r="A36" s="49">
        <v>33</v>
      </c>
      <c r="B36" s="500"/>
      <c r="C36" s="47" t="s">
        <v>27</v>
      </c>
      <c r="D36" s="46">
        <v>64780</v>
      </c>
      <c r="E36" s="45">
        <v>61387</v>
      </c>
      <c r="F36" s="45">
        <v>0</v>
      </c>
      <c r="G36" s="45">
        <f t="shared" ref="G36:G58" si="5">SUM(E36:F36)</f>
        <v>61387</v>
      </c>
      <c r="H36" s="37">
        <f t="shared" ref="H36:H59" si="6">(G36/D36)*100</f>
        <v>94.762272306267363</v>
      </c>
      <c r="I36" s="36">
        <f t="shared" ref="I36:I59" si="7">IF(H36&gt;=$S$4,100,(H36/$S$4)*100)</f>
        <v>100</v>
      </c>
      <c r="J36" s="35"/>
      <c r="K36" s="26">
        <v>64011</v>
      </c>
      <c r="L36" s="26">
        <v>0</v>
      </c>
      <c r="M36" s="25">
        <f t="shared" ref="M36:M58" si="8">SUM(K36:L36)</f>
        <v>64011</v>
      </c>
      <c r="N36" s="24">
        <f t="shared" ref="N36:N58" si="9">K36-E36</f>
        <v>2624</v>
      </c>
      <c r="O36" s="50"/>
      <c r="P36" s="20"/>
      <c r="Q36" s="20"/>
      <c r="R36" s="20"/>
      <c r="S36" s="20"/>
      <c r="T36" s="20"/>
      <c r="U36" s="19"/>
      <c r="V36" s="19"/>
      <c r="W36" s="19"/>
      <c r="X36" s="19"/>
      <c r="Y36" s="19"/>
    </row>
    <row r="37" spans="1:25" s="18" customFormat="1" ht="20.100000000000001" customHeight="1">
      <c r="A37" s="49">
        <v>34</v>
      </c>
      <c r="B37" s="500"/>
      <c r="C37" s="44" t="s">
        <v>26</v>
      </c>
      <c r="D37" s="39">
        <v>38390</v>
      </c>
      <c r="E37" s="38">
        <v>38390</v>
      </c>
      <c r="F37" s="38">
        <v>0</v>
      </c>
      <c r="G37" s="38">
        <f t="shared" si="5"/>
        <v>38390</v>
      </c>
      <c r="H37" s="37">
        <f t="shared" si="6"/>
        <v>100</v>
      </c>
      <c r="I37" s="36">
        <f t="shared" si="7"/>
        <v>100</v>
      </c>
      <c r="J37" s="41" t="s">
        <v>0</v>
      </c>
      <c r="K37" s="26">
        <v>36596</v>
      </c>
      <c r="L37" s="26">
        <v>1062</v>
      </c>
      <c r="M37" s="25">
        <f t="shared" si="8"/>
        <v>37658</v>
      </c>
      <c r="N37" s="24">
        <f t="shared" si="9"/>
        <v>-1794</v>
      </c>
      <c r="O37" s="50"/>
      <c r="P37" s="20"/>
      <c r="Q37" s="20"/>
      <c r="R37" s="20"/>
      <c r="S37" s="20"/>
      <c r="T37" s="20"/>
      <c r="U37" s="19"/>
      <c r="V37" s="19"/>
      <c r="W37" s="19"/>
      <c r="X37" s="19"/>
      <c r="Y37" s="19"/>
    </row>
    <row r="38" spans="1:25" s="18" customFormat="1" ht="20.100000000000001" customHeight="1">
      <c r="A38" s="49">
        <v>35</v>
      </c>
      <c r="B38" s="500"/>
      <c r="C38" s="44" t="s">
        <v>25</v>
      </c>
      <c r="D38" s="39">
        <v>120110</v>
      </c>
      <c r="E38" s="38">
        <v>120110</v>
      </c>
      <c r="F38" s="38">
        <v>0</v>
      </c>
      <c r="G38" s="38">
        <f t="shared" si="5"/>
        <v>120110</v>
      </c>
      <c r="H38" s="37">
        <f t="shared" si="6"/>
        <v>100</v>
      </c>
      <c r="I38" s="36">
        <f t="shared" si="7"/>
        <v>100</v>
      </c>
      <c r="J38" s="35"/>
      <c r="K38" s="26">
        <v>119904</v>
      </c>
      <c r="L38" s="26">
        <v>0</v>
      </c>
      <c r="M38" s="25">
        <f t="shared" si="8"/>
        <v>119904</v>
      </c>
      <c r="N38" s="24">
        <f t="shared" si="9"/>
        <v>-206</v>
      </c>
      <c r="O38" s="50"/>
      <c r="P38" s="20"/>
      <c r="Q38" s="20"/>
      <c r="R38" s="20"/>
      <c r="S38" s="20"/>
      <c r="T38" s="20"/>
      <c r="U38" s="19"/>
      <c r="V38" s="19"/>
      <c r="W38" s="19"/>
      <c r="X38" s="19"/>
      <c r="Y38" s="19"/>
    </row>
    <row r="39" spans="1:25" s="18" customFormat="1" ht="20.100000000000001" customHeight="1">
      <c r="A39" s="49">
        <v>36</v>
      </c>
      <c r="B39" s="500"/>
      <c r="C39" s="47" t="s">
        <v>24</v>
      </c>
      <c r="D39" s="46">
        <v>57657</v>
      </c>
      <c r="E39" s="45">
        <v>53034</v>
      </c>
      <c r="F39" s="45">
        <v>712</v>
      </c>
      <c r="G39" s="45">
        <f t="shared" si="5"/>
        <v>53746</v>
      </c>
      <c r="H39" s="37">
        <f t="shared" si="6"/>
        <v>93.216782003919732</v>
      </c>
      <c r="I39" s="36">
        <f t="shared" si="7"/>
        <v>100</v>
      </c>
      <c r="J39" s="35"/>
      <c r="K39" s="26">
        <v>57521</v>
      </c>
      <c r="L39" s="26">
        <v>0</v>
      </c>
      <c r="M39" s="25">
        <f t="shared" si="8"/>
        <v>57521</v>
      </c>
      <c r="N39" s="24">
        <f t="shared" si="9"/>
        <v>4487</v>
      </c>
      <c r="O39" s="50"/>
      <c r="P39" s="20"/>
      <c r="Q39" s="20"/>
      <c r="R39" s="20"/>
      <c r="S39" s="20"/>
      <c r="T39" s="20"/>
      <c r="U39" s="19"/>
      <c r="V39" s="19"/>
      <c r="W39" s="19"/>
      <c r="X39" s="19"/>
      <c r="Y39" s="19"/>
    </row>
    <row r="40" spans="1:25" s="18" customFormat="1" ht="20.100000000000001" customHeight="1">
      <c r="A40" s="49">
        <v>37</v>
      </c>
      <c r="B40" s="500"/>
      <c r="C40" s="44" t="s">
        <v>23</v>
      </c>
      <c r="D40" s="39">
        <v>96022</v>
      </c>
      <c r="E40" s="38">
        <v>96022</v>
      </c>
      <c r="F40" s="38">
        <v>0</v>
      </c>
      <c r="G40" s="38">
        <f t="shared" si="5"/>
        <v>96022</v>
      </c>
      <c r="H40" s="37">
        <f t="shared" si="6"/>
        <v>100</v>
      </c>
      <c r="I40" s="36">
        <f t="shared" si="7"/>
        <v>100</v>
      </c>
      <c r="J40" s="35" t="s">
        <v>0</v>
      </c>
      <c r="K40" s="26">
        <v>93306</v>
      </c>
      <c r="L40" s="26">
        <v>0</v>
      </c>
      <c r="M40" s="25">
        <f t="shared" si="8"/>
        <v>93306</v>
      </c>
      <c r="N40" s="24">
        <f t="shared" si="9"/>
        <v>-2716</v>
      </c>
      <c r="O40" s="50"/>
      <c r="P40" s="20"/>
      <c r="Q40" s="20"/>
      <c r="R40" s="20"/>
      <c r="S40" s="20"/>
      <c r="T40" s="20"/>
      <c r="U40" s="19"/>
      <c r="V40" s="19"/>
      <c r="W40" s="19"/>
      <c r="X40" s="19"/>
      <c r="Y40" s="19"/>
    </row>
    <row r="41" spans="1:25" s="18" customFormat="1" ht="20.100000000000001" customHeight="1">
      <c r="A41" s="49">
        <v>38</v>
      </c>
      <c r="B41" s="500"/>
      <c r="C41" s="44" t="s">
        <v>22</v>
      </c>
      <c r="D41" s="39">
        <v>90726</v>
      </c>
      <c r="E41" s="38">
        <v>90726</v>
      </c>
      <c r="F41" s="38">
        <v>0</v>
      </c>
      <c r="G41" s="38">
        <f t="shared" si="5"/>
        <v>90726</v>
      </c>
      <c r="H41" s="37">
        <f t="shared" si="6"/>
        <v>100</v>
      </c>
      <c r="I41" s="36">
        <f t="shared" si="7"/>
        <v>100</v>
      </c>
      <c r="J41" s="41" t="s">
        <v>0</v>
      </c>
      <c r="K41" s="26">
        <v>66964</v>
      </c>
      <c r="L41" s="26">
        <v>15695</v>
      </c>
      <c r="M41" s="25">
        <f t="shared" si="8"/>
        <v>82659</v>
      </c>
      <c r="N41" s="24">
        <f t="shared" si="9"/>
        <v>-23762</v>
      </c>
      <c r="O41" s="50"/>
      <c r="P41" s="20"/>
      <c r="Q41" s="20"/>
      <c r="R41" s="20"/>
      <c r="S41" s="20"/>
      <c r="T41" s="20"/>
      <c r="U41" s="19"/>
      <c r="V41" s="19"/>
      <c r="W41" s="19"/>
      <c r="X41" s="19"/>
      <c r="Y41" s="19"/>
    </row>
    <row r="42" spans="1:25" s="18" customFormat="1" ht="20.100000000000001" customHeight="1">
      <c r="A42" s="49">
        <v>39</v>
      </c>
      <c r="B42" s="500"/>
      <c r="C42" s="44" t="s">
        <v>21</v>
      </c>
      <c r="D42" s="39">
        <v>52189</v>
      </c>
      <c r="E42" s="38">
        <v>52189</v>
      </c>
      <c r="F42" s="38">
        <v>0</v>
      </c>
      <c r="G42" s="38">
        <f t="shared" si="5"/>
        <v>52189</v>
      </c>
      <c r="H42" s="37">
        <f t="shared" si="6"/>
        <v>100</v>
      </c>
      <c r="I42" s="36">
        <f t="shared" si="7"/>
        <v>100</v>
      </c>
      <c r="J42" s="35" t="s">
        <v>0</v>
      </c>
      <c r="K42" s="26">
        <v>53064</v>
      </c>
      <c r="L42" s="26">
        <v>1098</v>
      </c>
      <c r="M42" s="25">
        <f t="shared" si="8"/>
        <v>54162</v>
      </c>
      <c r="N42" s="24">
        <f t="shared" si="9"/>
        <v>875</v>
      </c>
      <c r="O42" s="50"/>
      <c r="P42" s="20"/>
      <c r="Q42" s="20"/>
      <c r="R42" s="20"/>
      <c r="S42" s="20"/>
      <c r="T42" s="20"/>
      <c r="U42" s="19"/>
      <c r="V42" s="19"/>
      <c r="W42" s="19"/>
      <c r="X42" s="19"/>
      <c r="Y42" s="19"/>
    </row>
    <row r="43" spans="1:25" s="18" customFormat="1" ht="20.100000000000001" customHeight="1">
      <c r="A43" s="49">
        <v>40</v>
      </c>
      <c r="B43" s="500"/>
      <c r="C43" s="47" t="s">
        <v>20</v>
      </c>
      <c r="D43" s="46">
        <v>23309</v>
      </c>
      <c r="E43" s="45">
        <v>20466</v>
      </c>
      <c r="F43" s="45">
        <v>70</v>
      </c>
      <c r="G43" s="45">
        <f t="shared" si="5"/>
        <v>20536</v>
      </c>
      <c r="H43" s="51">
        <f t="shared" si="6"/>
        <v>88.103307735209583</v>
      </c>
      <c r="I43" s="36">
        <f t="shared" si="7"/>
        <v>100</v>
      </c>
      <c r="J43" s="52" t="s">
        <v>19</v>
      </c>
      <c r="K43" s="26">
        <v>15091</v>
      </c>
      <c r="L43" s="26">
        <v>7539</v>
      </c>
      <c r="M43" s="25">
        <f t="shared" si="8"/>
        <v>22630</v>
      </c>
      <c r="N43" s="24">
        <f t="shared" si="9"/>
        <v>-5375</v>
      </c>
      <c r="O43" s="50"/>
      <c r="P43" s="20"/>
      <c r="Q43" s="20"/>
      <c r="R43" s="20"/>
      <c r="S43" s="20"/>
      <c r="T43" s="20"/>
      <c r="U43" s="19"/>
      <c r="V43" s="19"/>
      <c r="W43" s="19"/>
      <c r="X43" s="19"/>
      <c r="Y43" s="19"/>
    </row>
    <row r="44" spans="1:25" s="18" customFormat="1" ht="20.100000000000001" customHeight="1">
      <c r="A44" s="49">
        <v>41</v>
      </c>
      <c r="B44" s="500"/>
      <c r="C44" s="47" t="s">
        <v>18</v>
      </c>
      <c r="D44" s="46">
        <v>43957</v>
      </c>
      <c r="E44" s="45">
        <v>31166</v>
      </c>
      <c r="F44" s="45">
        <v>1188</v>
      </c>
      <c r="G44" s="45">
        <f t="shared" si="5"/>
        <v>32354</v>
      </c>
      <c r="H44" s="51">
        <f t="shared" si="6"/>
        <v>73.603749118456676</v>
      </c>
      <c r="I44" s="36">
        <f t="shared" si="7"/>
        <v>84.927402828988463</v>
      </c>
      <c r="J44" s="41" t="s">
        <v>0</v>
      </c>
      <c r="K44" s="26">
        <v>20466</v>
      </c>
      <c r="L44" s="26">
        <v>23367</v>
      </c>
      <c r="M44" s="25">
        <f t="shared" si="8"/>
        <v>43833</v>
      </c>
      <c r="N44" s="24">
        <f t="shared" si="9"/>
        <v>-10700</v>
      </c>
      <c r="O44" s="50"/>
      <c r="P44" s="20"/>
      <c r="Q44" s="20"/>
      <c r="R44" s="20"/>
      <c r="S44" s="20"/>
      <c r="T44" s="20"/>
      <c r="U44" s="19"/>
      <c r="V44" s="19"/>
      <c r="W44" s="19"/>
      <c r="X44" s="19"/>
      <c r="Y44" s="19"/>
    </row>
    <row r="45" spans="1:25" s="18" customFormat="1" ht="20.100000000000001" customHeight="1">
      <c r="A45" s="49">
        <v>42</v>
      </c>
      <c r="B45" s="500"/>
      <c r="C45" s="44" t="s">
        <v>17</v>
      </c>
      <c r="D45" s="39">
        <v>160420</v>
      </c>
      <c r="E45" s="38">
        <v>160420</v>
      </c>
      <c r="F45" s="38">
        <v>0</v>
      </c>
      <c r="G45" s="38">
        <f t="shared" si="5"/>
        <v>160420</v>
      </c>
      <c r="H45" s="37">
        <f t="shared" si="6"/>
        <v>100</v>
      </c>
      <c r="I45" s="36">
        <f t="shared" si="7"/>
        <v>100</v>
      </c>
      <c r="J45" s="35" t="s">
        <v>0</v>
      </c>
      <c r="K45" s="26">
        <v>155586</v>
      </c>
      <c r="L45" s="26">
        <v>0</v>
      </c>
      <c r="M45" s="25">
        <f t="shared" si="8"/>
        <v>155586</v>
      </c>
      <c r="N45" s="24">
        <f t="shared" si="9"/>
        <v>-4834</v>
      </c>
      <c r="O45" s="50"/>
      <c r="P45" s="20"/>
      <c r="Q45" s="20"/>
      <c r="R45" s="20"/>
      <c r="S45" s="20"/>
      <c r="T45" s="20"/>
      <c r="U45" s="19"/>
      <c r="V45" s="19"/>
      <c r="W45" s="19"/>
      <c r="X45" s="19"/>
      <c r="Y45" s="19"/>
    </row>
    <row r="46" spans="1:25" s="18" customFormat="1" ht="20.100000000000001" customHeight="1">
      <c r="A46" s="49">
        <v>43</v>
      </c>
      <c r="B46" s="501"/>
      <c r="C46" s="44" t="s">
        <v>16</v>
      </c>
      <c r="D46" s="39">
        <v>69693</v>
      </c>
      <c r="E46" s="38">
        <v>69693</v>
      </c>
      <c r="F46" s="38">
        <v>0</v>
      </c>
      <c r="G46" s="38">
        <f t="shared" si="5"/>
        <v>69693</v>
      </c>
      <c r="H46" s="37">
        <f t="shared" si="6"/>
        <v>100</v>
      </c>
      <c r="I46" s="36">
        <f t="shared" si="7"/>
        <v>100</v>
      </c>
      <c r="J46" s="35" t="s">
        <v>0</v>
      </c>
      <c r="K46" s="26">
        <v>69230</v>
      </c>
      <c r="L46" s="26">
        <v>0</v>
      </c>
      <c r="M46" s="25">
        <f t="shared" si="8"/>
        <v>69230</v>
      </c>
      <c r="N46" s="24">
        <f t="shared" si="9"/>
        <v>-463</v>
      </c>
      <c r="O46" s="48">
        <f>SUM(D27:D46)</f>
        <v>2151098</v>
      </c>
      <c r="P46" s="22">
        <f>SUM(F27:F46)</f>
        <v>3534</v>
      </c>
      <c r="Q46" s="22">
        <f>SUM(G27:G46)</f>
        <v>2076242</v>
      </c>
      <c r="R46" s="21">
        <f>(Q46/O46)*100</f>
        <v>96.520102756824656</v>
      </c>
      <c r="S46" s="20"/>
      <c r="T46" s="20"/>
      <c r="U46" s="19"/>
      <c r="V46" s="19"/>
      <c r="W46" s="19"/>
      <c r="X46" s="19"/>
      <c r="Y46" s="19"/>
    </row>
    <row r="47" spans="1:25" s="18" customFormat="1" ht="20.100000000000001" customHeight="1">
      <c r="A47" s="33">
        <v>44</v>
      </c>
      <c r="B47" s="502" t="s">
        <v>15</v>
      </c>
      <c r="C47" s="47" t="s">
        <v>15</v>
      </c>
      <c r="D47" s="46">
        <v>151034</v>
      </c>
      <c r="E47" s="45">
        <v>147982</v>
      </c>
      <c r="F47" s="45">
        <v>317</v>
      </c>
      <c r="G47" s="45">
        <f t="shared" si="5"/>
        <v>148299</v>
      </c>
      <c r="H47" s="37">
        <f t="shared" si="6"/>
        <v>98.189149463034809</v>
      </c>
      <c r="I47" s="36">
        <f t="shared" si="7"/>
        <v>100</v>
      </c>
      <c r="J47" s="35"/>
      <c r="K47" s="26">
        <v>147145</v>
      </c>
      <c r="L47" s="26">
        <v>0</v>
      </c>
      <c r="M47" s="25">
        <f t="shared" si="8"/>
        <v>147145</v>
      </c>
      <c r="N47" s="24">
        <f t="shared" si="9"/>
        <v>-837</v>
      </c>
      <c r="O47" s="34"/>
      <c r="P47" s="20"/>
      <c r="Q47" s="20"/>
      <c r="R47" s="20"/>
      <c r="S47" s="20"/>
      <c r="T47" s="20"/>
      <c r="U47" s="19"/>
      <c r="V47" s="19"/>
      <c r="W47" s="19"/>
      <c r="X47" s="19"/>
      <c r="Y47" s="19"/>
    </row>
    <row r="48" spans="1:25" s="18" customFormat="1" ht="20.100000000000001" customHeight="1">
      <c r="A48" s="33">
        <v>45</v>
      </c>
      <c r="B48" s="503"/>
      <c r="C48" s="44" t="s">
        <v>14</v>
      </c>
      <c r="D48" s="39">
        <v>99349</v>
      </c>
      <c r="E48" s="38">
        <v>99349</v>
      </c>
      <c r="F48" s="38">
        <v>0</v>
      </c>
      <c r="G48" s="38">
        <f t="shared" si="5"/>
        <v>99349</v>
      </c>
      <c r="H48" s="37">
        <f t="shared" si="6"/>
        <v>100</v>
      </c>
      <c r="I48" s="36">
        <f t="shared" si="7"/>
        <v>100</v>
      </c>
      <c r="J48" s="35"/>
      <c r="K48" s="26">
        <v>95935</v>
      </c>
      <c r="L48" s="26">
        <v>0</v>
      </c>
      <c r="M48" s="25">
        <f t="shared" si="8"/>
        <v>95935</v>
      </c>
      <c r="N48" s="24">
        <f t="shared" si="9"/>
        <v>-3414</v>
      </c>
      <c r="O48" s="34"/>
      <c r="P48" s="20"/>
      <c r="Q48" s="20"/>
      <c r="R48" s="20"/>
      <c r="S48" s="20"/>
      <c r="T48" s="20"/>
      <c r="U48" s="19"/>
      <c r="V48" s="19"/>
      <c r="W48" s="19"/>
      <c r="X48" s="19"/>
      <c r="Y48" s="19"/>
    </row>
    <row r="49" spans="1:45" s="18" customFormat="1" ht="20.100000000000001" customHeight="1">
      <c r="A49" s="33">
        <v>46</v>
      </c>
      <c r="B49" s="503"/>
      <c r="C49" s="47" t="s">
        <v>13</v>
      </c>
      <c r="D49" s="46">
        <v>87580</v>
      </c>
      <c r="E49" s="45">
        <v>82792</v>
      </c>
      <c r="F49" s="45">
        <v>0</v>
      </c>
      <c r="G49" s="45">
        <f t="shared" si="5"/>
        <v>82792</v>
      </c>
      <c r="H49" s="37">
        <f t="shared" si="6"/>
        <v>94.532998401461526</v>
      </c>
      <c r="I49" s="36">
        <f t="shared" si="7"/>
        <v>100</v>
      </c>
      <c r="J49" s="35"/>
      <c r="K49" s="26">
        <v>86631</v>
      </c>
      <c r="L49" s="26">
        <v>0</v>
      </c>
      <c r="M49" s="25">
        <f t="shared" si="8"/>
        <v>86631</v>
      </c>
      <c r="N49" s="24">
        <f t="shared" si="9"/>
        <v>3839</v>
      </c>
      <c r="O49" s="34"/>
      <c r="P49" s="20"/>
      <c r="Q49" s="20"/>
      <c r="R49" s="20"/>
      <c r="S49" s="20"/>
      <c r="T49" s="20"/>
      <c r="U49" s="19"/>
      <c r="V49" s="19"/>
      <c r="W49" s="19"/>
      <c r="X49" s="19"/>
      <c r="Y49" s="19"/>
    </row>
    <row r="50" spans="1:45" s="18" customFormat="1" ht="20.100000000000001" customHeight="1">
      <c r="A50" s="33">
        <v>47</v>
      </c>
      <c r="B50" s="503"/>
      <c r="C50" s="47" t="s">
        <v>12</v>
      </c>
      <c r="D50" s="46">
        <v>195517</v>
      </c>
      <c r="E50" s="45">
        <v>177850</v>
      </c>
      <c r="F50" s="45">
        <v>223</v>
      </c>
      <c r="G50" s="45">
        <f t="shared" si="5"/>
        <v>178073</v>
      </c>
      <c r="H50" s="37">
        <f t="shared" si="6"/>
        <v>91.078013676560104</v>
      </c>
      <c r="I50" s="36">
        <f t="shared" si="7"/>
        <v>100</v>
      </c>
      <c r="J50" s="35" t="s">
        <v>0</v>
      </c>
      <c r="K50" s="26">
        <v>187250</v>
      </c>
      <c r="L50" s="26">
        <v>5121</v>
      </c>
      <c r="M50" s="25">
        <f t="shared" si="8"/>
        <v>192371</v>
      </c>
      <c r="N50" s="24">
        <f t="shared" si="9"/>
        <v>9400</v>
      </c>
      <c r="O50" s="34"/>
      <c r="P50" s="20"/>
      <c r="Q50" s="20"/>
      <c r="R50" s="20"/>
      <c r="S50" s="20" t="s">
        <v>0</v>
      </c>
      <c r="T50" s="20"/>
      <c r="U50" s="19"/>
      <c r="V50" s="19"/>
      <c r="W50" s="19"/>
      <c r="X50" s="19"/>
      <c r="Y50" s="19"/>
    </row>
    <row r="51" spans="1:45" s="18" customFormat="1" ht="20.100000000000001" customHeight="1">
      <c r="A51" s="33">
        <v>48</v>
      </c>
      <c r="B51" s="503"/>
      <c r="C51" s="44" t="s">
        <v>11</v>
      </c>
      <c r="D51" s="39">
        <v>9851</v>
      </c>
      <c r="E51" s="38">
        <v>9851</v>
      </c>
      <c r="F51" s="38">
        <v>0</v>
      </c>
      <c r="G51" s="38">
        <f t="shared" si="5"/>
        <v>9851</v>
      </c>
      <c r="H51" s="37">
        <f t="shared" si="6"/>
        <v>100</v>
      </c>
      <c r="I51" s="36">
        <f t="shared" si="7"/>
        <v>100</v>
      </c>
      <c r="J51" s="41" t="s">
        <v>0</v>
      </c>
      <c r="K51" s="26">
        <v>9649</v>
      </c>
      <c r="L51" s="26">
        <v>189</v>
      </c>
      <c r="M51" s="25">
        <f t="shared" si="8"/>
        <v>9838</v>
      </c>
      <c r="N51" s="24">
        <f t="shared" si="9"/>
        <v>-202</v>
      </c>
      <c r="O51" s="34"/>
      <c r="P51" s="20"/>
      <c r="Q51" s="20"/>
      <c r="R51" s="20"/>
      <c r="S51" s="20"/>
      <c r="T51" s="20"/>
      <c r="U51" s="19"/>
      <c r="V51" s="19"/>
      <c r="W51" s="19"/>
      <c r="X51" s="19"/>
      <c r="Y51" s="19"/>
    </row>
    <row r="52" spans="1:45" s="18" customFormat="1" ht="20.100000000000001" customHeight="1">
      <c r="A52" s="33">
        <v>49</v>
      </c>
      <c r="B52" s="503"/>
      <c r="C52" s="44" t="s">
        <v>10</v>
      </c>
      <c r="D52" s="39">
        <v>80644</v>
      </c>
      <c r="E52" s="38">
        <v>80644</v>
      </c>
      <c r="F52" s="38">
        <v>0</v>
      </c>
      <c r="G52" s="38">
        <f t="shared" si="5"/>
        <v>80644</v>
      </c>
      <c r="H52" s="37">
        <f t="shared" si="6"/>
        <v>100</v>
      </c>
      <c r="I52" s="36">
        <f t="shared" si="7"/>
        <v>100</v>
      </c>
      <c r="J52" s="35"/>
      <c r="K52" s="26">
        <v>79894</v>
      </c>
      <c r="L52" s="26">
        <v>0</v>
      </c>
      <c r="M52" s="25">
        <f t="shared" si="8"/>
        <v>79894</v>
      </c>
      <c r="N52" s="24">
        <f t="shared" si="9"/>
        <v>-750</v>
      </c>
      <c r="O52" s="34"/>
      <c r="P52" s="20"/>
      <c r="Q52" s="20"/>
      <c r="R52" s="20"/>
      <c r="S52" s="20"/>
      <c r="T52" s="20"/>
      <c r="U52" s="19"/>
      <c r="V52" s="19"/>
      <c r="W52" s="19"/>
      <c r="X52" s="19"/>
      <c r="Y52" s="19"/>
    </row>
    <row r="53" spans="1:45" s="18" customFormat="1" ht="20.100000000000001" customHeight="1">
      <c r="A53" s="33">
        <v>50</v>
      </c>
      <c r="B53" s="503"/>
      <c r="C53" s="44" t="s">
        <v>9</v>
      </c>
      <c r="D53" s="39">
        <v>27936</v>
      </c>
      <c r="E53" s="38">
        <v>27936</v>
      </c>
      <c r="F53" s="38">
        <v>0</v>
      </c>
      <c r="G53" s="38">
        <f t="shared" si="5"/>
        <v>27936</v>
      </c>
      <c r="H53" s="37">
        <f t="shared" si="6"/>
        <v>100</v>
      </c>
      <c r="I53" s="36">
        <f t="shared" si="7"/>
        <v>100</v>
      </c>
      <c r="J53" s="35"/>
      <c r="K53" s="26">
        <v>27485</v>
      </c>
      <c r="L53" s="26">
        <v>0</v>
      </c>
      <c r="M53" s="25">
        <f t="shared" si="8"/>
        <v>27485</v>
      </c>
      <c r="N53" s="24">
        <f t="shared" si="9"/>
        <v>-451</v>
      </c>
      <c r="O53" s="34"/>
      <c r="P53" s="20"/>
      <c r="Q53" s="20"/>
      <c r="R53" s="20"/>
      <c r="S53" s="20"/>
      <c r="T53" s="20"/>
      <c r="U53" s="19"/>
      <c r="V53" s="19"/>
      <c r="W53" s="19"/>
      <c r="X53" s="19"/>
      <c r="Y53" s="19"/>
    </row>
    <row r="54" spans="1:45" s="42" customFormat="1" ht="20.100000000000001" customHeight="1">
      <c r="A54" s="33">
        <v>51</v>
      </c>
      <c r="B54" s="503"/>
      <c r="C54" s="40" t="s">
        <v>8</v>
      </c>
      <c r="D54" s="39">
        <v>67956</v>
      </c>
      <c r="E54" s="38">
        <v>67956</v>
      </c>
      <c r="F54" s="38">
        <v>0</v>
      </c>
      <c r="G54" s="38">
        <f t="shared" si="5"/>
        <v>67956</v>
      </c>
      <c r="H54" s="37">
        <f t="shared" si="6"/>
        <v>100</v>
      </c>
      <c r="I54" s="36">
        <f t="shared" si="7"/>
        <v>100</v>
      </c>
      <c r="J54" s="35"/>
      <c r="K54" s="26">
        <v>41027</v>
      </c>
      <c r="L54" s="26">
        <v>25189</v>
      </c>
      <c r="M54" s="25">
        <f t="shared" si="8"/>
        <v>66216</v>
      </c>
      <c r="N54" s="24">
        <f t="shared" si="9"/>
        <v>-26929</v>
      </c>
      <c r="O54" s="34"/>
      <c r="P54" s="20"/>
      <c r="Q54" s="20"/>
      <c r="R54" s="20"/>
      <c r="S54" s="20"/>
      <c r="T54" s="20"/>
      <c r="U54" s="43"/>
      <c r="V54" s="43"/>
      <c r="W54" s="43"/>
      <c r="X54" s="43"/>
      <c r="Y54" s="43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</row>
    <row r="55" spans="1:45" s="18" customFormat="1" ht="20.100000000000001" customHeight="1">
      <c r="A55" s="33">
        <v>52</v>
      </c>
      <c r="B55" s="503"/>
      <c r="C55" s="40" t="s">
        <v>7</v>
      </c>
      <c r="D55" s="39">
        <v>104294</v>
      </c>
      <c r="E55" s="38">
        <v>104294</v>
      </c>
      <c r="F55" s="38">
        <v>0</v>
      </c>
      <c r="G55" s="38">
        <f t="shared" si="5"/>
        <v>104294</v>
      </c>
      <c r="H55" s="37">
        <f t="shared" si="6"/>
        <v>100</v>
      </c>
      <c r="I55" s="36">
        <f t="shared" si="7"/>
        <v>100</v>
      </c>
      <c r="J55" s="35"/>
      <c r="K55" s="26">
        <v>100003</v>
      </c>
      <c r="L55" s="26">
        <v>2745</v>
      </c>
      <c r="M55" s="25">
        <f t="shared" si="8"/>
        <v>102748</v>
      </c>
      <c r="N55" s="24">
        <f t="shared" si="9"/>
        <v>-4291</v>
      </c>
      <c r="O55" s="34"/>
      <c r="P55" s="20"/>
      <c r="Q55" s="20"/>
      <c r="R55" s="20"/>
      <c r="S55" s="20"/>
      <c r="T55" s="20"/>
      <c r="U55" s="19"/>
      <c r="V55" s="19"/>
      <c r="W55" s="19"/>
      <c r="X55" s="19"/>
      <c r="Y55" s="19"/>
    </row>
    <row r="56" spans="1:45" s="18" customFormat="1" ht="20.100000000000001" customHeight="1">
      <c r="A56" s="33">
        <v>53</v>
      </c>
      <c r="B56" s="503"/>
      <c r="C56" s="40" t="s">
        <v>6</v>
      </c>
      <c r="D56" s="39">
        <v>26531</v>
      </c>
      <c r="E56" s="38">
        <v>26531</v>
      </c>
      <c r="F56" s="38">
        <v>0</v>
      </c>
      <c r="G56" s="38">
        <f t="shared" si="5"/>
        <v>26531</v>
      </c>
      <c r="H56" s="37">
        <f t="shared" si="6"/>
        <v>100</v>
      </c>
      <c r="I56" s="36">
        <f t="shared" si="7"/>
        <v>100</v>
      </c>
      <c r="J56" s="41" t="s">
        <v>0</v>
      </c>
      <c r="K56" s="26">
        <v>25878</v>
      </c>
      <c r="L56" s="26">
        <v>0</v>
      </c>
      <c r="M56" s="25">
        <f t="shared" si="8"/>
        <v>25878</v>
      </c>
      <c r="N56" s="24">
        <f t="shared" si="9"/>
        <v>-653</v>
      </c>
      <c r="O56" s="34"/>
      <c r="P56" s="20"/>
      <c r="Q56" s="20"/>
      <c r="R56" s="20"/>
      <c r="S56" s="20"/>
      <c r="T56" s="20"/>
      <c r="U56" s="19"/>
      <c r="V56" s="19"/>
      <c r="W56" s="19"/>
      <c r="X56" s="19"/>
      <c r="Y56" s="19"/>
    </row>
    <row r="57" spans="1:45" s="18" customFormat="1" ht="20.100000000000001" customHeight="1">
      <c r="A57" s="33">
        <v>54</v>
      </c>
      <c r="B57" s="503"/>
      <c r="C57" s="40" t="s">
        <v>5</v>
      </c>
      <c r="D57" s="39">
        <v>76891</v>
      </c>
      <c r="E57" s="38">
        <v>76891</v>
      </c>
      <c r="F57" s="38">
        <v>0</v>
      </c>
      <c r="G57" s="38">
        <f t="shared" si="5"/>
        <v>76891</v>
      </c>
      <c r="H57" s="37">
        <f t="shared" si="6"/>
        <v>100</v>
      </c>
      <c r="I57" s="36">
        <f t="shared" si="7"/>
        <v>100</v>
      </c>
      <c r="J57" s="35"/>
      <c r="K57" s="26">
        <v>76042</v>
      </c>
      <c r="L57" s="26">
        <v>0</v>
      </c>
      <c r="M57" s="25">
        <f t="shared" si="8"/>
        <v>76042</v>
      </c>
      <c r="N57" s="24">
        <f t="shared" si="9"/>
        <v>-849</v>
      </c>
      <c r="O57" s="34"/>
      <c r="P57" s="20"/>
      <c r="Q57" s="20"/>
      <c r="R57" s="20"/>
      <c r="S57" s="20"/>
      <c r="T57" s="20"/>
      <c r="U57" s="19"/>
      <c r="V57" s="19"/>
      <c r="W57" s="19"/>
      <c r="X57" s="19"/>
      <c r="Y57" s="19"/>
    </row>
    <row r="58" spans="1:45" s="18" customFormat="1" ht="20.100000000000001" customHeight="1" thickBot="1">
      <c r="A58" s="33">
        <v>55</v>
      </c>
      <c r="B58" s="504"/>
      <c r="C58" s="32" t="s">
        <v>4</v>
      </c>
      <c r="D58" s="31">
        <v>89848</v>
      </c>
      <c r="E58" s="30">
        <v>83984</v>
      </c>
      <c r="F58" s="30">
        <v>61</v>
      </c>
      <c r="G58" s="30">
        <f t="shared" si="5"/>
        <v>84045</v>
      </c>
      <c r="H58" s="29">
        <f t="shared" si="6"/>
        <v>93.541314219570822</v>
      </c>
      <c r="I58" s="28">
        <f t="shared" si="7"/>
        <v>100</v>
      </c>
      <c r="J58" s="27" t="s">
        <v>0</v>
      </c>
      <c r="K58" s="26">
        <v>83387</v>
      </c>
      <c r="L58" s="26">
        <v>5701</v>
      </c>
      <c r="M58" s="25">
        <f t="shared" si="8"/>
        <v>89088</v>
      </c>
      <c r="N58" s="24">
        <f t="shared" si="9"/>
        <v>-597</v>
      </c>
      <c r="O58" s="23">
        <f>SUM(D47:D58)</f>
        <v>1017431</v>
      </c>
      <c r="P58" s="22">
        <f>SUM(F47:F58)</f>
        <v>601</v>
      </c>
      <c r="Q58" s="22">
        <f>SUM(G47:G58)</f>
        <v>986661</v>
      </c>
      <c r="R58" s="21">
        <f>(Q58/O58)*100</f>
        <v>96.975716289360165</v>
      </c>
      <c r="S58" s="20"/>
      <c r="T58" s="20"/>
      <c r="U58" s="19"/>
      <c r="V58" s="19"/>
      <c r="W58" s="19"/>
      <c r="X58" s="19"/>
      <c r="Y58" s="19"/>
    </row>
    <row r="59" spans="1:45" ht="43.5" customHeight="1" thickBot="1">
      <c r="A59" s="505" t="s">
        <v>3</v>
      </c>
      <c r="B59" s="506"/>
      <c r="C59" s="507"/>
      <c r="D59" s="17">
        <f>SUM(D4:D58)</f>
        <v>5699569</v>
      </c>
      <c r="E59" s="16">
        <f>SUM(E4:E58)</f>
        <v>5490356</v>
      </c>
      <c r="F59" s="16">
        <f>SUM(F4:F58)</f>
        <v>43261</v>
      </c>
      <c r="G59" s="16">
        <f>SUM(G4:G58)</f>
        <v>5533617</v>
      </c>
      <c r="H59" s="15">
        <f t="shared" si="6"/>
        <v>97.088341241241224</v>
      </c>
      <c r="I59" s="14">
        <f t="shared" si="7"/>
        <v>100</v>
      </c>
      <c r="J59" s="13"/>
      <c r="K59" s="12">
        <f>SUM(K4:K58)</f>
        <v>4949425</v>
      </c>
      <c r="L59" s="12">
        <f>SUM(L4:L58)</f>
        <v>362542</v>
      </c>
      <c r="M59" s="12">
        <f>SUM(M4:M58)</f>
        <v>5311967</v>
      </c>
      <c r="N59" s="12" t="e">
        <f>SUM(N4:N58)</f>
        <v>#VALUE!</v>
      </c>
      <c r="O59" s="11"/>
      <c r="P59" s="11"/>
      <c r="Q59" s="11"/>
      <c r="R59" s="11"/>
      <c r="S59" s="11"/>
      <c r="T59" s="11"/>
    </row>
    <row r="60" spans="1:45" ht="20.25" customHeight="1">
      <c r="B60" s="7"/>
      <c r="C60" s="7"/>
      <c r="E60" s="10" t="s">
        <v>0</v>
      </c>
      <c r="G60" s="508"/>
      <c r="H60" s="508"/>
      <c r="I60" s="9"/>
      <c r="J60" s="9"/>
      <c r="S60" s="3"/>
      <c r="T60" s="3"/>
    </row>
    <row r="61" spans="1:45" ht="17.25" customHeight="1">
      <c r="B61" s="7"/>
      <c r="C61" s="7"/>
      <c r="D61" s="8" t="s">
        <v>0</v>
      </c>
      <c r="E61" s="8" t="s">
        <v>0</v>
      </c>
      <c r="F61" s="8"/>
      <c r="G61" s="8"/>
      <c r="H61" s="496" t="s">
        <v>2</v>
      </c>
      <c r="I61" s="496"/>
      <c r="J61" s="496"/>
      <c r="S61" s="3"/>
      <c r="T61" s="3"/>
    </row>
    <row r="62" spans="1:45" ht="18" customHeight="1">
      <c r="B62" s="7"/>
      <c r="C62" s="7"/>
      <c r="D62" s="8" t="s">
        <v>0</v>
      </c>
      <c r="E62" s="8" t="s">
        <v>0</v>
      </c>
      <c r="F62" s="8"/>
      <c r="G62" s="8"/>
      <c r="H62" s="496" t="s">
        <v>1</v>
      </c>
      <c r="I62" s="496"/>
      <c r="J62" s="496"/>
      <c r="S62" s="3"/>
    </row>
    <row r="63" spans="1:45" ht="15" customHeight="1">
      <c r="B63" s="7"/>
      <c r="C63" s="7"/>
      <c r="H63" s="496" t="s">
        <v>0</v>
      </c>
      <c r="I63" s="496"/>
      <c r="J63" s="496"/>
      <c r="S63" s="3"/>
    </row>
    <row r="64" spans="1:45" ht="27" customHeight="1">
      <c r="B64" s="7"/>
      <c r="C64" s="7"/>
      <c r="S64" s="3"/>
    </row>
    <row r="65" spans="2:25" s="4" customFormat="1" ht="27" customHeight="1">
      <c r="B65" s="7"/>
      <c r="C65" s="7"/>
      <c r="S65" s="6"/>
      <c r="T65" s="5"/>
      <c r="U65"/>
      <c r="V65"/>
      <c r="W65"/>
      <c r="X65"/>
      <c r="Y65"/>
    </row>
    <row r="66" spans="2:25" s="4" customFormat="1" ht="27" customHeight="1">
      <c r="B66" s="7"/>
      <c r="C66" s="7"/>
      <c r="S66" s="6"/>
      <c r="T66" s="5"/>
      <c r="U66"/>
      <c r="V66"/>
      <c r="W66"/>
      <c r="X66"/>
      <c r="Y66"/>
    </row>
    <row r="67" spans="2:25" s="4" customFormat="1" ht="27" customHeight="1">
      <c r="B67" s="7"/>
      <c r="C67" s="7"/>
      <c r="S67" s="6"/>
      <c r="T67" s="5"/>
      <c r="U67"/>
      <c r="V67"/>
      <c r="W67"/>
      <c r="X67"/>
      <c r="Y67"/>
    </row>
    <row r="68" spans="2:25" s="4" customFormat="1" ht="27" customHeight="1">
      <c r="B68" s="7"/>
      <c r="C68" s="7"/>
      <c r="S68" s="6"/>
      <c r="T68" s="5"/>
      <c r="U68"/>
      <c r="V68"/>
      <c r="W68"/>
      <c r="X68"/>
      <c r="Y68"/>
    </row>
    <row r="69" spans="2:25" s="4" customFormat="1" ht="27" customHeight="1">
      <c r="B69" s="7"/>
      <c r="C69" s="7"/>
      <c r="S69" s="6"/>
      <c r="T69" s="5"/>
      <c r="U69"/>
      <c r="V69"/>
      <c r="W69"/>
      <c r="X69"/>
      <c r="Y69"/>
    </row>
    <row r="70" spans="2:25" s="4" customFormat="1" ht="27" customHeight="1">
      <c r="B70" s="7"/>
      <c r="C70" s="7"/>
      <c r="S70" s="6"/>
      <c r="T70" s="5"/>
      <c r="U70"/>
      <c r="V70"/>
      <c r="W70"/>
      <c r="X70"/>
      <c r="Y70"/>
    </row>
    <row r="71" spans="2:25" s="4" customFormat="1" ht="27" customHeight="1">
      <c r="B71" s="7"/>
      <c r="C71" s="7"/>
      <c r="S71" s="6"/>
      <c r="T71" s="5"/>
      <c r="U71"/>
      <c r="V71"/>
      <c r="W71"/>
      <c r="X71"/>
      <c r="Y71"/>
    </row>
    <row r="72" spans="2:25" s="4" customFormat="1" ht="27" customHeight="1">
      <c r="B72" s="7"/>
      <c r="C72" s="7"/>
      <c r="S72" s="6"/>
      <c r="T72" s="5"/>
      <c r="U72"/>
      <c r="V72"/>
      <c r="W72"/>
      <c r="X72"/>
      <c r="Y72"/>
    </row>
    <row r="73" spans="2:25" s="4" customFormat="1" ht="27" customHeight="1">
      <c r="B73" s="7"/>
      <c r="C73" s="7"/>
      <c r="S73" s="6"/>
      <c r="T73" s="5"/>
      <c r="U73"/>
      <c r="V73"/>
      <c r="W73"/>
      <c r="X73"/>
      <c r="Y73"/>
    </row>
    <row r="74" spans="2:25" s="4" customFormat="1" ht="27" customHeight="1">
      <c r="B74" s="7"/>
      <c r="C74" s="7"/>
      <c r="S74" s="6"/>
      <c r="T74" s="5"/>
      <c r="U74"/>
      <c r="V74"/>
      <c r="W74"/>
      <c r="X74"/>
      <c r="Y74"/>
    </row>
    <row r="75" spans="2:25" s="4" customFormat="1" ht="27" customHeight="1">
      <c r="B75" s="7"/>
      <c r="C75" s="7"/>
      <c r="S75" s="6"/>
      <c r="T75" s="5"/>
      <c r="U75"/>
      <c r="V75"/>
      <c r="W75"/>
      <c r="X75"/>
      <c r="Y75"/>
    </row>
    <row r="76" spans="2:25" s="4" customFormat="1" ht="27" customHeight="1">
      <c r="B76" s="7"/>
      <c r="C76" s="7"/>
      <c r="S76" s="6"/>
      <c r="T76" s="5"/>
      <c r="U76"/>
      <c r="V76"/>
      <c r="W76"/>
      <c r="X76"/>
      <c r="Y76"/>
    </row>
    <row r="77" spans="2:25" s="4" customFormat="1" ht="27" customHeight="1">
      <c r="B77" s="7"/>
      <c r="C77" s="7"/>
      <c r="S77" s="6"/>
      <c r="T77" s="5"/>
      <c r="U77"/>
      <c r="V77"/>
      <c r="W77"/>
      <c r="X77"/>
      <c r="Y77"/>
    </row>
    <row r="78" spans="2:25" s="4" customFormat="1" ht="27" customHeight="1">
      <c r="B78" s="7"/>
      <c r="C78" s="7"/>
      <c r="S78" s="6"/>
      <c r="T78" s="5"/>
      <c r="U78"/>
      <c r="V78"/>
      <c r="W78"/>
      <c r="X78"/>
      <c r="Y78"/>
    </row>
    <row r="79" spans="2:25" s="4" customFormat="1" ht="27" customHeight="1">
      <c r="B79" s="1"/>
      <c r="C79" s="7"/>
      <c r="S79" s="6"/>
      <c r="T79" s="5"/>
      <c r="U79"/>
      <c r="V79"/>
      <c r="W79"/>
      <c r="X79"/>
      <c r="Y79"/>
    </row>
    <row r="80" spans="2:25" s="4" customFormat="1" ht="27" customHeight="1">
      <c r="B80" s="1"/>
      <c r="C80" s="7"/>
      <c r="S80" s="6"/>
      <c r="T80" s="5"/>
      <c r="U80"/>
      <c r="V80"/>
      <c r="W80"/>
      <c r="X80"/>
      <c r="Y80"/>
    </row>
    <row r="81" spans="19:25" ht="27" customHeight="1">
      <c r="S81" s="3"/>
      <c r="T81" s="1"/>
      <c r="U81" s="1"/>
      <c r="V81" s="1"/>
      <c r="W81" s="1"/>
      <c r="X81" s="1"/>
      <c r="Y81" s="1"/>
    </row>
    <row r="82" spans="19:25" ht="27" customHeight="1">
      <c r="S82" s="3"/>
      <c r="T82" s="1"/>
      <c r="U82" s="1"/>
      <c r="V82" s="1"/>
      <c r="W82" s="1"/>
      <c r="X82" s="1"/>
      <c r="Y82" s="1"/>
    </row>
    <row r="83" spans="19:25" ht="27" customHeight="1">
      <c r="S83" s="3"/>
      <c r="T83" s="1"/>
      <c r="U83" s="1"/>
      <c r="V83" s="1"/>
      <c r="W83" s="1"/>
      <c r="X83" s="1"/>
      <c r="Y83" s="1"/>
    </row>
    <row r="84" spans="19:25" ht="27" customHeight="1">
      <c r="S84" s="3"/>
      <c r="T84" s="1"/>
      <c r="U84" s="1"/>
      <c r="V84" s="1"/>
      <c r="W84" s="1"/>
      <c r="X84" s="1"/>
      <c r="Y84" s="1"/>
    </row>
    <row r="85" spans="19:25" ht="27" customHeight="1">
      <c r="S85" s="3"/>
      <c r="T85" s="1"/>
      <c r="U85" s="1"/>
      <c r="V85" s="1"/>
      <c r="W85" s="1"/>
      <c r="X85" s="1"/>
      <c r="Y85" s="1"/>
    </row>
    <row r="86" spans="19:25" ht="27" customHeight="1">
      <c r="S86" s="3"/>
      <c r="T86" s="1"/>
      <c r="U86" s="1"/>
      <c r="V86" s="1"/>
      <c r="W86" s="1"/>
      <c r="X86" s="1"/>
      <c r="Y86" s="1"/>
    </row>
    <row r="87" spans="19:25" ht="27" customHeight="1">
      <c r="S87" s="3"/>
      <c r="T87" s="1"/>
      <c r="U87" s="1"/>
      <c r="V87" s="1"/>
      <c r="W87" s="1"/>
      <c r="X87" s="1"/>
      <c r="Y87" s="1"/>
    </row>
    <row r="88" spans="19:25" ht="27" customHeight="1">
      <c r="S88" s="3"/>
      <c r="T88" s="1"/>
      <c r="U88" s="1"/>
      <c r="V88" s="1"/>
      <c r="W88" s="1"/>
      <c r="X88" s="1"/>
      <c r="Y88" s="1"/>
    </row>
    <row r="89" spans="19:25" ht="27" customHeight="1">
      <c r="S89" s="3"/>
      <c r="T89" s="1"/>
      <c r="U89" s="1"/>
      <c r="V89" s="1"/>
      <c r="W89" s="1"/>
      <c r="X89" s="1"/>
      <c r="Y89" s="1"/>
    </row>
    <row r="90" spans="19:25" ht="27" customHeight="1">
      <c r="S90" s="3"/>
      <c r="T90" s="1"/>
      <c r="U90" s="1"/>
      <c r="V90" s="1"/>
      <c r="W90" s="1"/>
      <c r="X90" s="1"/>
      <c r="Y90" s="1"/>
    </row>
    <row r="91" spans="19:25" ht="27" customHeight="1">
      <c r="S91" s="3"/>
      <c r="T91" s="1"/>
      <c r="U91" s="1"/>
      <c r="V91" s="1"/>
      <c r="W91" s="1"/>
      <c r="X91" s="1"/>
      <c r="Y91" s="1"/>
    </row>
    <row r="92" spans="19:25" ht="27" customHeight="1">
      <c r="S92" s="3"/>
      <c r="T92" s="1"/>
      <c r="U92" s="1"/>
      <c r="V92" s="1"/>
      <c r="W92" s="1"/>
      <c r="X92" s="1"/>
      <c r="Y92" s="1"/>
    </row>
    <row r="93" spans="19:25" ht="27" customHeight="1">
      <c r="S93" s="3"/>
      <c r="T93" s="1"/>
      <c r="U93" s="1"/>
      <c r="V93" s="1"/>
      <c r="W93" s="1"/>
      <c r="X93" s="1"/>
      <c r="Y93" s="1"/>
    </row>
    <row r="94" spans="19:25" ht="27" customHeight="1">
      <c r="S94" s="3"/>
      <c r="T94" s="1"/>
      <c r="U94" s="1"/>
      <c r="V94" s="1"/>
      <c r="W94" s="1"/>
      <c r="X94" s="1"/>
      <c r="Y94" s="1"/>
    </row>
    <row r="95" spans="19:25" ht="27" customHeight="1">
      <c r="S95" s="3"/>
      <c r="T95" s="1"/>
      <c r="U95" s="1"/>
      <c r="V95" s="1"/>
      <c r="W95" s="1"/>
      <c r="X95" s="1"/>
      <c r="Y95" s="1"/>
    </row>
    <row r="96" spans="19:25" ht="27" customHeight="1">
      <c r="S96" s="3"/>
      <c r="T96" s="1"/>
      <c r="U96" s="1"/>
      <c r="V96" s="1"/>
      <c r="W96" s="1"/>
      <c r="X96" s="1"/>
      <c r="Y96" s="1"/>
    </row>
    <row r="97" spans="19:25" ht="27" customHeight="1">
      <c r="S97" s="3"/>
      <c r="T97" s="1"/>
      <c r="U97" s="1"/>
      <c r="V97" s="1"/>
      <c r="W97" s="1"/>
      <c r="X97" s="1"/>
      <c r="Y97" s="1"/>
    </row>
    <row r="98" spans="19:25" ht="27" customHeight="1">
      <c r="S98" s="3"/>
      <c r="T98" s="1"/>
      <c r="U98" s="1"/>
      <c r="V98" s="1"/>
      <c r="W98" s="1"/>
      <c r="X98" s="1"/>
      <c r="Y98" s="1"/>
    </row>
    <row r="99" spans="19:25" ht="27" customHeight="1">
      <c r="S99" s="3"/>
      <c r="T99" s="1"/>
      <c r="U99" s="1"/>
      <c r="V99" s="1"/>
      <c r="W99" s="1"/>
      <c r="X99" s="1"/>
      <c r="Y99" s="1"/>
    </row>
    <row r="100" spans="19:25" ht="27" customHeight="1">
      <c r="S100" s="3"/>
      <c r="T100" s="1"/>
      <c r="U100" s="1"/>
      <c r="V100" s="1"/>
      <c r="W100" s="1"/>
      <c r="X100" s="1"/>
      <c r="Y100" s="1"/>
    </row>
    <row r="101" spans="19:25" ht="27" customHeight="1">
      <c r="S101" s="3"/>
      <c r="T101" s="1"/>
      <c r="U101" s="1"/>
      <c r="V101" s="1"/>
      <c r="W101" s="1"/>
      <c r="X101" s="1"/>
      <c r="Y101" s="1"/>
    </row>
    <row r="102" spans="19:25" ht="27" customHeight="1">
      <c r="S102" s="3"/>
      <c r="T102" s="1"/>
      <c r="U102" s="1"/>
      <c r="V102" s="1"/>
      <c r="W102" s="1"/>
      <c r="X102" s="1"/>
      <c r="Y102" s="1"/>
    </row>
    <row r="103" spans="19:25" ht="27" customHeight="1">
      <c r="S103" s="3"/>
      <c r="T103" s="1"/>
      <c r="U103" s="1"/>
      <c r="V103" s="1"/>
      <c r="W103" s="1"/>
      <c r="X103" s="1"/>
      <c r="Y103" s="1"/>
    </row>
    <row r="104" spans="19:25" ht="27" customHeight="1">
      <c r="T104" s="1"/>
      <c r="U104" s="1"/>
      <c r="V104" s="1"/>
      <c r="W104" s="1"/>
      <c r="X104" s="1"/>
      <c r="Y104" s="1"/>
    </row>
    <row r="105" spans="19:25" ht="27" customHeight="1">
      <c r="T105" s="1"/>
      <c r="U105" s="1"/>
      <c r="V105" s="1"/>
      <c r="W105" s="1"/>
      <c r="X105" s="1"/>
      <c r="Y105" s="1"/>
    </row>
    <row r="106" spans="19:25" ht="27" customHeight="1">
      <c r="T106" s="1"/>
      <c r="U106" s="1"/>
      <c r="V106" s="1"/>
      <c r="W106" s="1"/>
      <c r="X106" s="1"/>
      <c r="Y106" s="1"/>
    </row>
    <row r="107" spans="19:25" ht="27" customHeight="1">
      <c r="T107" s="1"/>
      <c r="U107" s="1"/>
      <c r="V107" s="1"/>
      <c r="W107" s="1"/>
      <c r="X107" s="1"/>
      <c r="Y107" s="1"/>
    </row>
    <row r="108" spans="19:25" ht="27" customHeight="1">
      <c r="T108" s="1"/>
      <c r="U108" s="1"/>
      <c r="V108" s="1"/>
      <c r="W108" s="1"/>
      <c r="X108" s="1"/>
      <c r="Y108" s="1"/>
    </row>
    <row r="109" spans="19:25" ht="27" customHeight="1">
      <c r="T109" s="1"/>
      <c r="U109" s="1"/>
      <c r="V109" s="1"/>
      <c r="W109" s="1"/>
      <c r="X109" s="1"/>
      <c r="Y109" s="1"/>
    </row>
    <row r="110" spans="19:25" ht="27" customHeight="1">
      <c r="T110" s="1"/>
      <c r="U110" s="1"/>
      <c r="V110" s="1"/>
      <c r="W110" s="1"/>
      <c r="X110" s="1"/>
      <c r="Y110" s="1"/>
    </row>
    <row r="111" spans="19:25" ht="27" customHeight="1">
      <c r="T111" s="1"/>
      <c r="U111" s="1"/>
      <c r="V111" s="1"/>
      <c r="W111" s="1"/>
      <c r="X111" s="1"/>
      <c r="Y111" s="1"/>
    </row>
    <row r="112" spans="19:25" ht="27" customHeight="1">
      <c r="T112" s="1"/>
      <c r="U112" s="1"/>
      <c r="V112" s="1"/>
      <c r="W112" s="1"/>
      <c r="X112" s="1"/>
      <c r="Y112" s="1"/>
    </row>
    <row r="113" spans="20:25" ht="27" customHeight="1">
      <c r="T113" s="1"/>
      <c r="U113" s="1"/>
      <c r="V113" s="1"/>
      <c r="W113" s="1"/>
      <c r="X113" s="1"/>
      <c r="Y113" s="1"/>
    </row>
    <row r="114" spans="20:25" ht="27" customHeight="1">
      <c r="T114" s="1"/>
      <c r="U114" s="1"/>
      <c r="V114" s="1"/>
      <c r="W114" s="1"/>
      <c r="X114" s="1"/>
      <c r="Y114" s="1"/>
    </row>
    <row r="115" spans="20:25" ht="27" customHeight="1">
      <c r="T115" s="1"/>
      <c r="U115" s="1"/>
      <c r="V115" s="1"/>
      <c r="W115" s="1"/>
      <c r="X115" s="1"/>
      <c r="Y115" s="1"/>
    </row>
    <row r="116" spans="20:25" ht="27" customHeight="1">
      <c r="T116" s="1"/>
      <c r="U116" s="1"/>
      <c r="V116" s="1"/>
      <c r="W116" s="1"/>
      <c r="X116" s="1"/>
      <c r="Y116" s="1"/>
    </row>
    <row r="117" spans="20:25" ht="27" customHeight="1">
      <c r="T117" s="1"/>
      <c r="U117" s="1"/>
      <c r="V117" s="1"/>
      <c r="W117" s="1"/>
      <c r="X117" s="1"/>
      <c r="Y117" s="1"/>
    </row>
    <row r="118" spans="20:25" ht="27" customHeight="1">
      <c r="T118" s="1"/>
      <c r="U118" s="1"/>
      <c r="V118" s="1"/>
      <c r="W118" s="1"/>
      <c r="X118" s="1"/>
      <c r="Y118" s="1"/>
    </row>
    <row r="119" spans="20:25" ht="27" customHeight="1">
      <c r="T119" s="1"/>
      <c r="U119" s="1"/>
      <c r="V119" s="1"/>
      <c r="W119" s="1"/>
      <c r="X119" s="1"/>
      <c r="Y119" s="1"/>
    </row>
    <row r="120" spans="20:25" ht="27" customHeight="1">
      <c r="T120" s="1"/>
      <c r="U120" s="1"/>
      <c r="V120" s="1"/>
      <c r="W120" s="1"/>
      <c r="X120" s="1"/>
      <c r="Y120" s="1"/>
    </row>
    <row r="121" spans="20:25" ht="27" customHeight="1">
      <c r="T121" s="1"/>
      <c r="U121" s="1"/>
      <c r="V121" s="1"/>
      <c r="W121" s="1"/>
      <c r="X121" s="1"/>
      <c r="Y121" s="1"/>
    </row>
    <row r="122" spans="20:25" ht="27" customHeight="1">
      <c r="T122" s="1"/>
      <c r="U122" s="1"/>
      <c r="V122" s="1"/>
      <c r="W122" s="1"/>
      <c r="X122" s="1"/>
      <c r="Y122" s="1"/>
    </row>
    <row r="123" spans="20:25" ht="27" customHeight="1">
      <c r="T123" s="1"/>
      <c r="U123" s="1"/>
      <c r="V123" s="1"/>
      <c r="W123" s="1"/>
      <c r="X123" s="1"/>
      <c r="Y123" s="1"/>
    </row>
    <row r="124" spans="20:25" ht="27" customHeight="1">
      <c r="T124" s="1"/>
      <c r="U124" s="1"/>
      <c r="V124" s="1"/>
      <c r="W124" s="1"/>
      <c r="X124" s="1"/>
      <c r="Y124" s="1"/>
    </row>
    <row r="125" spans="20:25" ht="27" customHeight="1">
      <c r="T125" s="1"/>
      <c r="U125" s="1"/>
      <c r="V125" s="1"/>
      <c r="W125" s="1"/>
      <c r="X125" s="1"/>
      <c r="Y125" s="1"/>
    </row>
  </sheetData>
  <mergeCells count="22">
    <mergeCell ref="A1:J1"/>
    <mergeCell ref="A2:A3"/>
    <mergeCell ref="B2:B3"/>
    <mergeCell ref="C2:C3"/>
    <mergeCell ref="D2:H2"/>
    <mergeCell ref="I2:I3"/>
    <mergeCell ref="J2:J3"/>
    <mergeCell ref="K2:N2"/>
    <mergeCell ref="V3:Y3"/>
    <mergeCell ref="B4:B20"/>
    <mergeCell ref="V8:Y8"/>
    <mergeCell ref="V13:Y13"/>
    <mergeCell ref="V18:Y18"/>
    <mergeCell ref="H61:J61"/>
    <mergeCell ref="H62:J62"/>
    <mergeCell ref="H63:J63"/>
    <mergeCell ref="B21:B26"/>
    <mergeCell ref="V23:Y23"/>
    <mergeCell ref="B27:B46"/>
    <mergeCell ref="B47:B58"/>
    <mergeCell ref="A59:C59"/>
    <mergeCell ref="G60:H60"/>
  </mergeCells>
  <pageMargins left="0.98425196850393704" right="0.19685039370078741" top="0.78740157480314965" bottom="0.19685039370078741" header="0.51181102362204722" footer="0.51181102362204722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5</vt:i4>
      </vt:variant>
    </vt:vector>
  </HeadingPairs>
  <TitlesOfParts>
    <vt:vector size="10" baseType="lpstr">
      <vt:lpstr>AYIKLAMA-TASNİF</vt:lpstr>
      <vt:lpstr>DOSYA-TUTANAK-TES.İSTEM BELGESİ</vt:lpstr>
      <vt:lpstr>RESMİ SENET</vt:lpstr>
      <vt:lpstr>MİMARİ PROJE</vt:lpstr>
      <vt:lpstr>ENTEGRASYON</vt:lpstr>
      <vt:lpstr>'AYIKLAMA-TASNİF'!Yazdırma_Alanı</vt:lpstr>
      <vt:lpstr>'DOSYA-TUTANAK-TES.İSTEM BELGESİ'!Yazdırma_Alanı</vt:lpstr>
      <vt:lpstr>ENTEGRASYON!Yazdırma_Alanı</vt:lpstr>
      <vt:lpstr>'MİMARİ PROJE'!Yazdırma_Alanı</vt:lpstr>
      <vt:lpstr>'RESMİ SENET'!Yazdırma_Alanı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tk22447</dc:creator>
  <cp:lastModifiedBy>tk22447</cp:lastModifiedBy>
  <dcterms:created xsi:type="dcterms:W3CDTF">2021-09-08T05:19:48Z</dcterms:created>
  <dcterms:modified xsi:type="dcterms:W3CDTF">2021-09-08T12:31:24Z</dcterms:modified>
</cp:coreProperties>
</file>